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1.- Laboral/"/>
    </mc:Choice>
  </mc:AlternateContent>
  <xr:revisionPtr revIDLastSave="104" documentId="8_{42428292-FF27-4C06-8973-08BA6060BB04}" xr6:coauthVersionLast="47" xr6:coauthVersionMax="47" xr10:uidLastSave="{EF260D53-BB2D-4BF8-95BD-C8541B930276}"/>
  <bookViews>
    <workbookView xWindow="28680" yWindow="-120" windowWidth="29040" windowHeight="15720" xr2:uid="{479BFD07-5F9E-4764-A2B4-8E8795D5EF58}"/>
  </bookViews>
  <sheets>
    <sheet name="B25" sheetId="1" r:id="rId1"/>
    <sheet name="Hoja1" sheetId="2" r:id="rId2"/>
  </sheets>
  <definedNames>
    <definedName name="_xlnm.Print_Area" localSheetId="0">'B25'!$A$1:$L$19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" i="1" l="1"/>
  <c r="K19" i="1"/>
  <c r="J20" i="1"/>
  <c r="K20" i="1"/>
  <c r="L20" i="1" s="1"/>
  <c r="J21" i="1"/>
  <c r="K21" i="1"/>
  <c r="L21" i="1" s="1"/>
  <c r="J22" i="1"/>
  <c r="K22" i="1"/>
  <c r="J23" i="1"/>
  <c r="K23" i="1"/>
  <c r="L23" i="1" s="1"/>
  <c r="J24" i="1"/>
  <c r="K24" i="1"/>
  <c r="J25" i="1"/>
  <c r="K25" i="1"/>
  <c r="L25" i="1"/>
  <c r="J26" i="1"/>
  <c r="K26" i="1"/>
  <c r="L26" i="1" s="1"/>
  <c r="J27" i="1"/>
  <c r="K27" i="1"/>
  <c r="L27" i="1" s="1"/>
  <c r="J28" i="1"/>
  <c r="K28" i="1"/>
  <c r="L28" i="1" s="1"/>
  <c r="J29" i="1"/>
  <c r="K29" i="1"/>
  <c r="L29" i="1" s="1"/>
  <c r="J30" i="1"/>
  <c r="K30" i="1"/>
  <c r="J31" i="1"/>
  <c r="K31" i="1"/>
  <c r="L31" i="1" s="1"/>
  <c r="J32" i="1"/>
  <c r="K32" i="1"/>
  <c r="L32" i="1" s="1"/>
  <c r="J33" i="1"/>
  <c r="K33" i="1"/>
  <c r="L33" i="1"/>
  <c r="J34" i="1"/>
  <c r="K34" i="1"/>
  <c r="L34" i="1" s="1"/>
  <c r="J35" i="1"/>
  <c r="K35" i="1"/>
  <c r="L35" i="1" s="1"/>
  <c r="J36" i="1"/>
  <c r="K36" i="1"/>
  <c r="L36" i="1" s="1"/>
  <c r="J37" i="1"/>
  <c r="K37" i="1"/>
  <c r="L37" i="1"/>
  <c r="J38" i="1"/>
  <c r="K38" i="1"/>
  <c r="J4" i="1"/>
  <c r="K4" i="1"/>
  <c r="J5" i="1"/>
  <c r="K5" i="1"/>
  <c r="J6" i="1"/>
  <c r="K6" i="1"/>
  <c r="L6" i="1" s="1"/>
  <c r="J7" i="1"/>
  <c r="L7" i="1" s="1"/>
  <c r="K7" i="1"/>
  <c r="J8" i="1"/>
  <c r="K8" i="1"/>
  <c r="L8" i="1" s="1"/>
  <c r="J9" i="1"/>
  <c r="K9" i="1"/>
  <c r="L9" i="1" s="1"/>
  <c r="J10" i="1"/>
  <c r="K10" i="1"/>
  <c r="J11" i="1"/>
  <c r="K11" i="1"/>
  <c r="L11" i="1" s="1"/>
  <c r="J12" i="1"/>
  <c r="K12" i="1"/>
  <c r="L12" i="1" s="1"/>
  <c r="J13" i="1"/>
  <c r="K13" i="1"/>
  <c r="J14" i="1"/>
  <c r="K14" i="1"/>
  <c r="L14" i="1"/>
  <c r="J15" i="1"/>
  <c r="K15" i="1"/>
  <c r="L15" i="1" s="1"/>
  <c r="J16" i="1"/>
  <c r="L16" i="1" s="1"/>
  <c r="K16" i="1"/>
  <c r="J17" i="1"/>
  <c r="K17" i="1"/>
  <c r="L17" i="1" s="1"/>
  <c r="J18" i="1"/>
  <c r="K18" i="1"/>
  <c r="L18" i="1" s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K3" i="1"/>
  <c r="K2" i="1"/>
  <c r="J2" i="1"/>
  <c r="P2" i="1" s="1"/>
  <c r="J3" i="1"/>
  <c r="P8" i="1" l="1"/>
  <c r="Q8" i="1"/>
  <c r="T8" i="1" s="1"/>
  <c r="P7" i="1"/>
  <c r="Q7" i="1"/>
  <c r="L22" i="1"/>
  <c r="P6" i="1"/>
  <c r="Q6" i="1"/>
  <c r="T6" i="1" s="1"/>
  <c r="L13" i="1"/>
  <c r="P10" i="1"/>
  <c r="Q10" i="1"/>
  <c r="T10" i="1" s="1"/>
  <c r="P9" i="1"/>
  <c r="Q9" i="1"/>
  <c r="T9" i="1" s="1"/>
  <c r="P16" i="1"/>
  <c r="Q16" i="1"/>
  <c r="T16" i="1" s="1"/>
  <c r="P17" i="1"/>
  <c r="Q17" i="1"/>
  <c r="P15" i="1"/>
  <c r="Q15" i="1"/>
  <c r="T15" i="1" s="1"/>
  <c r="Y3" i="1"/>
  <c r="Y9" i="1"/>
  <c r="Z3" i="1"/>
  <c r="Z9" i="1"/>
  <c r="AA9" i="1" s="1"/>
  <c r="Z15" i="1"/>
  <c r="AA15" i="1" s="1"/>
  <c r="Y4" i="1"/>
  <c r="Z4" i="1"/>
  <c r="Y5" i="1"/>
  <c r="Y11" i="1"/>
  <c r="Y17" i="1"/>
  <c r="Z10" i="1"/>
  <c r="Z5" i="1"/>
  <c r="Z11" i="1"/>
  <c r="Z17" i="1"/>
  <c r="AA17" i="1" s="1"/>
  <c r="Z2" i="1"/>
  <c r="Y16" i="1"/>
  <c r="Y6" i="1"/>
  <c r="Y12" i="1"/>
  <c r="Y2" i="1"/>
  <c r="Z6" i="1"/>
  <c r="Z12" i="1"/>
  <c r="AA12" i="1" s="1"/>
  <c r="Y7" i="1"/>
  <c r="Y13" i="1"/>
  <c r="Z7" i="1"/>
  <c r="AA7" i="1" s="1"/>
  <c r="Z13" i="1"/>
  <c r="AA13" i="1" s="1"/>
  <c r="Z16" i="1"/>
  <c r="Y8" i="1"/>
  <c r="Y14" i="1"/>
  <c r="Z8" i="1"/>
  <c r="AA8" i="1" s="1"/>
  <c r="Z14" i="1"/>
  <c r="AA14" i="1" s="1"/>
  <c r="Y15" i="1"/>
  <c r="Y10" i="1"/>
  <c r="L38" i="1"/>
  <c r="P14" i="1"/>
  <c r="Q14" i="1"/>
  <c r="T14" i="1" s="1"/>
  <c r="L5" i="1"/>
  <c r="L30" i="1"/>
  <c r="Q13" i="1"/>
  <c r="P13" i="1"/>
  <c r="T13" i="1" s="1"/>
  <c r="L19" i="1"/>
  <c r="P11" i="1"/>
  <c r="Q11" i="1"/>
  <c r="T11" i="1" s="1"/>
  <c r="P12" i="1"/>
  <c r="Q12" i="1"/>
  <c r="T12" i="1" s="1"/>
  <c r="L10" i="1"/>
  <c r="L4" i="1"/>
  <c r="L24" i="1"/>
  <c r="Q3" i="1"/>
  <c r="Q4" i="1"/>
  <c r="Q5" i="1"/>
  <c r="Q2" i="1"/>
  <c r="AA16" i="1" l="1"/>
  <c r="AA11" i="1"/>
  <c r="AA6" i="1"/>
  <c r="AA5" i="1"/>
  <c r="AA10" i="1"/>
  <c r="T17" i="1"/>
  <c r="T7" i="1"/>
  <c r="C3" i="2"/>
  <c r="C4" i="2"/>
  <c r="C5" i="2"/>
  <c r="C6" i="2"/>
  <c r="C7" i="2"/>
  <c r="C8" i="2"/>
  <c r="C9" i="2"/>
  <c r="C10" i="2"/>
  <c r="C11" i="2"/>
  <c r="C2" i="2"/>
  <c r="D3" i="2"/>
  <c r="D4" i="2"/>
  <c r="D5" i="2"/>
  <c r="D6" i="2"/>
  <c r="D7" i="2"/>
  <c r="D8" i="2"/>
  <c r="D9" i="2"/>
  <c r="D10" i="2"/>
  <c r="D11" i="2"/>
  <c r="D2" i="2"/>
  <c r="P4" i="1" l="1"/>
  <c r="AA4" i="1" l="1"/>
  <c r="P5" i="1"/>
  <c r="AA2" i="1"/>
  <c r="P3" i="1"/>
  <c r="AA3" i="1"/>
  <c r="T2" i="1"/>
  <c r="L3" i="1"/>
  <c r="L2" i="1"/>
  <c r="T5" i="1" l="1"/>
  <c r="T3" i="1"/>
  <c r="T4" i="1"/>
</calcChain>
</file>

<file path=xl/sharedStrings.xml><?xml version="1.0" encoding="utf-8"?>
<sst xmlns="http://schemas.openxmlformats.org/spreadsheetml/2006/main" count="238" uniqueCount="85">
  <si>
    <t>Punto de Medición</t>
  </si>
  <si>
    <t>Fecha</t>
  </si>
  <si>
    <t>SERVICIO</t>
  </si>
  <si>
    <t>TIPO BUS</t>
  </si>
  <si>
    <t>HORA</t>
  </si>
  <si>
    <t>MH</t>
  </si>
  <si>
    <t>PATENTE</t>
  </si>
  <si>
    <t>CRITERIO</t>
  </si>
  <si>
    <t>CAP. OFRECIDA</t>
  </si>
  <si>
    <t>OCUPACIÓN</t>
  </si>
  <si>
    <t>CARGA</t>
  </si>
  <si>
    <t>Hora Movil</t>
  </si>
  <si>
    <t>Cap. PO</t>
  </si>
  <si>
    <t>Cap. Ofrecida</t>
  </si>
  <si>
    <t>Ocupación</t>
  </si>
  <si>
    <t>%Contrato</t>
  </si>
  <si>
    <t>%Carga</t>
  </si>
  <si>
    <t>06:30 a 06:59</t>
  </si>
  <si>
    <t>06:30 a 07:29</t>
  </si>
  <si>
    <t>07:00 a 07:29</t>
  </si>
  <si>
    <t>07:00 a 07:59</t>
  </si>
  <si>
    <t>07:30 a 07:59</t>
  </si>
  <si>
    <t>07:30 a 08:29</t>
  </si>
  <si>
    <t>08:00 a 08:29</t>
  </si>
  <si>
    <t>FLXS48</t>
  </si>
  <si>
    <t>Factor</t>
  </si>
  <si>
    <t>Bus Tipo C</t>
  </si>
  <si>
    <t>Bus Tipo B</t>
  </si>
  <si>
    <t>BUS</t>
  </si>
  <si>
    <t>16:30 a 16:59</t>
  </si>
  <si>
    <t>1A</t>
  </si>
  <si>
    <t>17:00 a 17:29</t>
  </si>
  <si>
    <t>1B</t>
  </si>
  <si>
    <t>17:30 a 17:59</t>
  </si>
  <si>
    <t>18:00 a 18:29</t>
  </si>
  <si>
    <t>18:30 a 18:59</t>
  </si>
  <si>
    <t>4A</t>
  </si>
  <si>
    <t>19:00 a 19:29</t>
  </si>
  <si>
    <t>4B</t>
  </si>
  <si>
    <t>19:30 a 19:59</t>
  </si>
  <si>
    <t>4C</t>
  </si>
  <si>
    <t>20:00 a 20:29</t>
  </si>
  <si>
    <t>5A</t>
  </si>
  <si>
    <t>5B</t>
  </si>
  <si>
    <t>08:30 a 09:00</t>
  </si>
  <si>
    <t>PB758</t>
  </si>
  <si>
    <t>B25</t>
  </si>
  <si>
    <t>FLXP70</t>
  </si>
  <si>
    <t>FLXS58</t>
  </si>
  <si>
    <t>FLXP71</t>
  </si>
  <si>
    <t>FLXS45</t>
  </si>
  <si>
    <t>FLXS47</t>
  </si>
  <si>
    <t>FLXP86</t>
  </si>
  <si>
    <t>FLXS61</t>
  </si>
  <si>
    <t>08:30 a 08:59</t>
  </si>
  <si>
    <t>09:00 a 09:29</t>
  </si>
  <si>
    <t>09:30 a 09:59</t>
  </si>
  <si>
    <t>10:00 a 10:29</t>
  </si>
  <si>
    <t>10:30 a 10:59</t>
  </si>
  <si>
    <t>11:00 a 11:29</t>
  </si>
  <si>
    <t>11:30 a 11:59</t>
  </si>
  <si>
    <t>12:00 a 12:29</t>
  </si>
  <si>
    <t>12:30 a 12:59</t>
  </si>
  <si>
    <t>13:00 a 13:29</t>
  </si>
  <si>
    <t>13:30 a 13:59</t>
  </si>
  <si>
    <t>14:00 a 14:29</t>
  </si>
  <si>
    <t>14:30 a 14:59</t>
  </si>
  <si>
    <t>15:00 a 15:29</t>
  </si>
  <si>
    <t>15:30 a 15:59</t>
  </si>
  <si>
    <t>16:00 a 16:29</t>
  </si>
  <si>
    <t>08:30 a 09:29</t>
  </si>
  <si>
    <t>09:00 a 09:59</t>
  </si>
  <si>
    <t>09:30 a 10:29</t>
  </si>
  <si>
    <t>10:00 a 10:59</t>
  </si>
  <si>
    <t>10:30 a 11:29</t>
  </si>
  <si>
    <t>11:00 a 11:59</t>
  </si>
  <si>
    <t>11:30 a 12:29</t>
  </si>
  <si>
    <t>12:00 a 12:59</t>
  </si>
  <si>
    <t>12:30 a 13:29</t>
  </si>
  <si>
    <t>13:00 a 13:59</t>
  </si>
  <si>
    <t>13:30 a 14:29</t>
  </si>
  <si>
    <t>14:00 a 14:59</t>
  </si>
  <si>
    <t>14:30 a 15:29</t>
  </si>
  <si>
    <t>15:00 a 15:59</t>
  </si>
  <si>
    <t>15:30 a 16:30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</si>
</sst>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/>
  </cellStyleXfs>
  <cellXfs count="28">
    <xf numFmtId="0" fontId="0" fillId="0" borderId="0" xfId="0"/>
    <xf numFmtId="0" fontId="2" fillId="2" borderId="0" xfId="0" applyFont="1" applyFill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9" fontId="0" fillId="0" borderId="0" xfId="0" applyNumberFormat="1"/>
    <xf numFmtId="1" fontId="0" fillId="0" borderId="1" xfId="0" applyNumberForma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9" fontId="0" fillId="0" borderId="0" xfId="1" applyFont="1" applyBorder="1" applyAlignment="1">
      <alignment horizontal="center" vertical="center"/>
    </xf>
    <xf numFmtId="164" fontId="0" fillId="0" borderId="0" xfId="1" applyNumberFormat="1" applyFont="1" applyBorder="1" applyAlignment="1">
      <alignment horizontal="center" vertical="center"/>
    </xf>
    <xf numFmtId="20" fontId="0" fillId="0" borderId="0" xfId="0" applyNumberFormat="1"/>
    <xf numFmtId="20" fontId="0" fillId="0" borderId="1" xfId="0" applyNumberForma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20" fontId="0" fillId="0" borderId="2" xfId="0" applyNumberFormat="1" applyBorder="1" applyAlignment="1">
      <alignment horizontal="center" vertical="center"/>
    </xf>
    <xf numFmtId="20" fontId="1" fillId="0" borderId="2" xfId="0" applyNumberFormat="1" applyFont="1" applyBorder="1" applyAlignment="1">
      <alignment horizontal="center" vertical="center"/>
    </xf>
    <xf numFmtId="0" fontId="0" fillId="0" borderId="1" xfId="0" applyBorder="1"/>
  </cellXfs>
  <cellStyles count="3">
    <cellStyle name="Normal" xfId="0" builtinId="0"/>
    <cellStyle name="Normal 17" xfId="2" xr:uid="{D8647A40-1CD6-4B3B-88D8-5594FDDD9ED6}"/>
    <cellStyle name="Porcentaje" xfId="1" builtinId="5"/>
  </cellStyles>
  <dxfs count="1">
    <dxf>
      <font>
        <color theme="0"/>
      </font>
      <fill>
        <patternFill>
          <fgColor theme="0"/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B25 - PB758</a:t>
            </a:r>
          </a:p>
        </c:rich>
      </c:tx>
      <c:layout>
        <c:manualLayout>
          <c:xMode val="edge"/>
          <c:yMode val="edge"/>
          <c:x val="0.30435005430775347"/>
          <c:y val="2.48910138508979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'B25'!$P$1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810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'B25'!$O$2:$O$17</c:f>
              <c:strCache>
                <c:ptCount val="16"/>
                <c:pt idx="0">
                  <c:v>08:30 a 08:59</c:v>
                </c:pt>
                <c:pt idx="1">
                  <c:v>09:00 a 09:29</c:v>
                </c:pt>
                <c:pt idx="2">
                  <c:v>09:30 a 09:59</c:v>
                </c:pt>
                <c:pt idx="3">
                  <c:v>10:00 a 10:29</c:v>
                </c:pt>
                <c:pt idx="4">
                  <c:v>10:30 a 10:59</c:v>
                </c:pt>
                <c:pt idx="5">
                  <c:v>11:00 a 11:29</c:v>
                </c:pt>
                <c:pt idx="6">
                  <c:v>11:30 a 11:59</c:v>
                </c:pt>
                <c:pt idx="7">
                  <c:v>12:00 a 12:29</c:v>
                </c:pt>
                <c:pt idx="8">
                  <c:v>12:30 a 12:59</c:v>
                </c:pt>
                <c:pt idx="9">
                  <c:v>13:00 a 13:29</c:v>
                </c:pt>
                <c:pt idx="10">
                  <c:v>13:30 a 13:59</c:v>
                </c:pt>
                <c:pt idx="11">
                  <c:v>14:00 a 14:29</c:v>
                </c:pt>
                <c:pt idx="12">
                  <c:v>14:30 a 14:59</c:v>
                </c:pt>
                <c:pt idx="13">
                  <c:v>15:00 a 15:29</c:v>
                </c:pt>
                <c:pt idx="14">
                  <c:v>15:30 a 15:59</c:v>
                </c:pt>
                <c:pt idx="15">
                  <c:v>16:00 a 16:29</c:v>
                </c:pt>
              </c:strCache>
            </c:strRef>
          </c:cat>
          <c:val>
            <c:numRef>
              <c:f>'B25'!$P$2:$P$17</c:f>
              <c:numCache>
                <c:formatCode>0</c:formatCode>
                <c:ptCount val="16"/>
                <c:pt idx="0">
                  <c:v>270</c:v>
                </c:pt>
                <c:pt idx="1">
                  <c:v>180</c:v>
                </c:pt>
                <c:pt idx="2">
                  <c:v>270</c:v>
                </c:pt>
                <c:pt idx="3">
                  <c:v>180</c:v>
                </c:pt>
                <c:pt idx="4">
                  <c:v>270</c:v>
                </c:pt>
                <c:pt idx="5">
                  <c:v>0</c:v>
                </c:pt>
                <c:pt idx="6">
                  <c:v>270</c:v>
                </c:pt>
                <c:pt idx="7">
                  <c:v>180</c:v>
                </c:pt>
                <c:pt idx="8">
                  <c:v>0</c:v>
                </c:pt>
                <c:pt idx="9">
                  <c:v>180</c:v>
                </c:pt>
                <c:pt idx="10">
                  <c:v>180</c:v>
                </c:pt>
                <c:pt idx="11">
                  <c:v>180</c:v>
                </c:pt>
                <c:pt idx="12">
                  <c:v>180</c:v>
                </c:pt>
                <c:pt idx="13">
                  <c:v>270</c:v>
                </c:pt>
                <c:pt idx="14">
                  <c:v>180</c:v>
                </c:pt>
                <c:pt idx="15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7B-4FE5-92D9-6EC558B3081A}"/>
            </c:ext>
          </c:extLst>
        </c:ser>
        <c:ser>
          <c:idx val="1"/>
          <c:order val="1"/>
          <c:tx>
            <c:strRef>
              <c:f>'B25'!$Q$1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'B25'!$O$2:$O$17</c:f>
              <c:strCache>
                <c:ptCount val="16"/>
                <c:pt idx="0">
                  <c:v>08:30 a 08:59</c:v>
                </c:pt>
                <c:pt idx="1">
                  <c:v>09:00 a 09:29</c:v>
                </c:pt>
                <c:pt idx="2">
                  <c:v>09:30 a 09:59</c:v>
                </c:pt>
                <c:pt idx="3">
                  <c:v>10:00 a 10:29</c:v>
                </c:pt>
                <c:pt idx="4">
                  <c:v>10:30 a 10:59</c:v>
                </c:pt>
                <c:pt idx="5">
                  <c:v>11:00 a 11:29</c:v>
                </c:pt>
                <c:pt idx="6">
                  <c:v>11:30 a 11:59</c:v>
                </c:pt>
                <c:pt idx="7">
                  <c:v>12:00 a 12:29</c:v>
                </c:pt>
                <c:pt idx="8">
                  <c:v>12:30 a 12:59</c:v>
                </c:pt>
                <c:pt idx="9">
                  <c:v>13:00 a 13:29</c:v>
                </c:pt>
                <c:pt idx="10">
                  <c:v>13:30 a 13:59</c:v>
                </c:pt>
                <c:pt idx="11">
                  <c:v>14:00 a 14:29</c:v>
                </c:pt>
                <c:pt idx="12">
                  <c:v>14:30 a 14:59</c:v>
                </c:pt>
                <c:pt idx="13">
                  <c:v>15:00 a 15:29</c:v>
                </c:pt>
                <c:pt idx="14">
                  <c:v>15:30 a 15:59</c:v>
                </c:pt>
                <c:pt idx="15">
                  <c:v>16:00 a 16:29</c:v>
                </c:pt>
              </c:strCache>
            </c:strRef>
          </c:cat>
          <c:val>
            <c:numRef>
              <c:f>'B25'!$Q$2:$Q$17</c:f>
              <c:numCache>
                <c:formatCode>0</c:formatCode>
                <c:ptCount val="16"/>
                <c:pt idx="0">
                  <c:v>55.8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27</c:v>
                </c:pt>
                <c:pt idx="5">
                  <c:v>0</c:v>
                </c:pt>
                <c:pt idx="6">
                  <c:v>27</c:v>
                </c:pt>
                <c:pt idx="7">
                  <c:v>18</c:v>
                </c:pt>
                <c:pt idx="8">
                  <c:v>0</c:v>
                </c:pt>
                <c:pt idx="9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18</c:v>
                </c:pt>
                <c:pt idx="13">
                  <c:v>27</c:v>
                </c:pt>
                <c:pt idx="14">
                  <c:v>9</c:v>
                </c:pt>
                <c:pt idx="15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F1-4396-A779-F149A22B01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'B25'!$T$1</c:f>
              <c:strCache>
                <c:ptCount val="1"/>
                <c:pt idx="0">
                  <c:v>%Carga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'B25'!$O$2:$O$17</c:f>
              <c:strCache>
                <c:ptCount val="16"/>
                <c:pt idx="0">
                  <c:v>08:30 a 08:59</c:v>
                </c:pt>
                <c:pt idx="1">
                  <c:v>09:00 a 09:29</c:v>
                </c:pt>
                <c:pt idx="2">
                  <c:v>09:30 a 09:59</c:v>
                </c:pt>
                <c:pt idx="3">
                  <c:v>10:00 a 10:29</c:v>
                </c:pt>
                <c:pt idx="4">
                  <c:v>10:30 a 10:59</c:v>
                </c:pt>
                <c:pt idx="5">
                  <c:v>11:00 a 11:29</c:v>
                </c:pt>
                <c:pt idx="6">
                  <c:v>11:30 a 11:59</c:v>
                </c:pt>
                <c:pt idx="7">
                  <c:v>12:00 a 12:29</c:v>
                </c:pt>
                <c:pt idx="8">
                  <c:v>12:30 a 12:59</c:v>
                </c:pt>
                <c:pt idx="9">
                  <c:v>13:00 a 13:29</c:v>
                </c:pt>
                <c:pt idx="10">
                  <c:v>13:30 a 13:59</c:v>
                </c:pt>
                <c:pt idx="11">
                  <c:v>14:00 a 14:29</c:v>
                </c:pt>
                <c:pt idx="12">
                  <c:v>14:30 a 14:59</c:v>
                </c:pt>
                <c:pt idx="13">
                  <c:v>15:00 a 15:29</c:v>
                </c:pt>
                <c:pt idx="14">
                  <c:v>15:30 a 15:59</c:v>
                </c:pt>
                <c:pt idx="15">
                  <c:v>16:00 a 16:29</c:v>
                </c:pt>
              </c:strCache>
            </c:strRef>
          </c:cat>
          <c:val>
            <c:numRef>
              <c:f>'B25'!$T$2:$T$17</c:f>
              <c:numCache>
                <c:formatCode>0.0%</c:formatCode>
                <c:ptCount val="16"/>
                <c:pt idx="0">
                  <c:v>0.20666666666666667</c:v>
                </c:pt>
                <c:pt idx="1">
                  <c:v>0.1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0.05</c:v>
                </c:pt>
                <c:pt idx="15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F1-4396-A779-F149A22B01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3379679"/>
        <c:axId val="1523367199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1523367199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523379679"/>
        <c:crosses val="max"/>
        <c:crossBetween val="between"/>
      </c:valAx>
      <c:catAx>
        <c:axId val="152337967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233671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B25 PB758</a:t>
            </a:r>
          </a:p>
        </c:rich>
      </c:tx>
      <c:layout>
        <c:manualLayout>
          <c:xMode val="edge"/>
          <c:yMode val="edge"/>
          <c:x val="0.3654228282532837"/>
          <c:y val="3.64884929729371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'B25'!$Y$1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'B25'!$X$2:$X$17</c:f>
              <c:strCache>
                <c:ptCount val="16"/>
                <c:pt idx="0">
                  <c:v>08:30 a 09:29</c:v>
                </c:pt>
                <c:pt idx="1">
                  <c:v>09:00 a 09:59</c:v>
                </c:pt>
                <c:pt idx="2">
                  <c:v>09:30 a 10:29</c:v>
                </c:pt>
                <c:pt idx="3">
                  <c:v>10:00 a 10:59</c:v>
                </c:pt>
                <c:pt idx="4">
                  <c:v>10:30 a 11:29</c:v>
                </c:pt>
                <c:pt idx="5">
                  <c:v>11:00 a 11:59</c:v>
                </c:pt>
                <c:pt idx="6">
                  <c:v>11:30 a 12:29</c:v>
                </c:pt>
                <c:pt idx="7">
                  <c:v>12:00 a 12:59</c:v>
                </c:pt>
                <c:pt idx="8">
                  <c:v>12:30 a 13:29</c:v>
                </c:pt>
                <c:pt idx="9">
                  <c:v>13:00 a 13:59</c:v>
                </c:pt>
                <c:pt idx="10">
                  <c:v>13:30 a 14:29</c:v>
                </c:pt>
                <c:pt idx="11">
                  <c:v>14:00 a 14:59</c:v>
                </c:pt>
                <c:pt idx="12">
                  <c:v>14:30 a 15:29</c:v>
                </c:pt>
                <c:pt idx="13">
                  <c:v>15:00 a 15:59</c:v>
                </c:pt>
                <c:pt idx="14">
                  <c:v>15:30 a 16:30</c:v>
                </c:pt>
                <c:pt idx="15">
                  <c:v>16:00 a 16:29</c:v>
                </c:pt>
              </c:strCache>
            </c:strRef>
          </c:cat>
          <c:val>
            <c:numRef>
              <c:f>'B25'!$Y$2:$Y$17</c:f>
              <c:numCache>
                <c:formatCode>General</c:formatCode>
                <c:ptCount val="16"/>
                <c:pt idx="0">
                  <c:v>450</c:v>
                </c:pt>
                <c:pt idx="1">
                  <c:v>450</c:v>
                </c:pt>
                <c:pt idx="2">
                  <c:v>450</c:v>
                </c:pt>
                <c:pt idx="3">
                  <c:v>450</c:v>
                </c:pt>
                <c:pt idx="4">
                  <c:v>270</c:v>
                </c:pt>
                <c:pt idx="5">
                  <c:v>270</c:v>
                </c:pt>
                <c:pt idx="6">
                  <c:v>450</c:v>
                </c:pt>
                <c:pt idx="7">
                  <c:v>180</c:v>
                </c:pt>
                <c:pt idx="8">
                  <c:v>180</c:v>
                </c:pt>
                <c:pt idx="9">
                  <c:v>360</c:v>
                </c:pt>
                <c:pt idx="10">
                  <c:v>360</c:v>
                </c:pt>
                <c:pt idx="11">
                  <c:v>360</c:v>
                </c:pt>
                <c:pt idx="12">
                  <c:v>450</c:v>
                </c:pt>
                <c:pt idx="13">
                  <c:v>450</c:v>
                </c:pt>
                <c:pt idx="14">
                  <c:v>360</c:v>
                </c:pt>
                <c:pt idx="15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FF-41D4-8A00-497A7C3B697A}"/>
            </c:ext>
          </c:extLst>
        </c:ser>
        <c:ser>
          <c:idx val="1"/>
          <c:order val="1"/>
          <c:tx>
            <c:strRef>
              <c:f>'B25'!$Z$1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'B25'!$X$2:$X$17</c:f>
              <c:strCache>
                <c:ptCount val="16"/>
                <c:pt idx="0">
                  <c:v>08:30 a 09:29</c:v>
                </c:pt>
                <c:pt idx="1">
                  <c:v>09:00 a 09:59</c:v>
                </c:pt>
                <c:pt idx="2">
                  <c:v>09:30 a 10:29</c:v>
                </c:pt>
                <c:pt idx="3">
                  <c:v>10:00 a 10:59</c:v>
                </c:pt>
                <c:pt idx="4">
                  <c:v>10:30 a 11:29</c:v>
                </c:pt>
                <c:pt idx="5">
                  <c:v>11:00 a 11:59</c:v>
                </c:pt>
                <c:pt idx="6">
                  <c:v>11:30 a 12:29</c:v>
                </c:pt>
                <c:pt idx="7">
                  <c:v>12:00 a 12:59</c:v>
                </c:pt>
                <c:pt idx="8">
                  <c:v>12:30 a 13:29</c:v>
                </c:pt>
                <c:pt idx="9">
                  <c:v>13:00 a 13:59</c:v>
                </c:pt>
                <c:pt idx="10">
                  <c:v>13:30 a 14:29</c:v>
                </c:pt>
                <c:pt idx="11">
                  <c:v>14:00 a 14:59</c:v>
                </c:pt>
                <c:pt idx="12">
                  <c:v>14:30 a 15:29</c:v>
                </c:pt>
                <c:pt idx="13">
                  <c:v>15:00 a 15:59</c:v>
                </c:pt>
                <c:pt idx="14">
                  <c:v>15:30 a 16:30</c:v>
                </c:pt>
                <c:pt idx="15">
                  <c:v>16:00 a 16:29</c:v>
                </c:pt>
              </c:strCache>
            </c:strRef>
          </c:cat>
          <c:val>
            <c:numRef>
              <c:f>'B25'!$Z$2:$Z$17</c:f>
              <c:numCache>
                <c:formatCode>General</c:formatCode>
                <c:ptCount val="16"/>
                <c:pt idx="0">
                  <c:v>73.8</c:v>
                </c:pt>
                <c:pt idx="1">
                  <c:v>36</c:v>
                </c:pt>
                <c:pt idx="2">
                  <c:v>36</c:v>
                </c:pt>
                <c:pt idx="3">
                  <c:v>45</c:v>
                </c:pt>
                <c:pt idx="4">
                  <c:v>27</c:v>
                </c:pt>
                <c:pt idx="5">
                  <c:v>27</c:v>
                </c:pt>
                <c:pt idx="6">
                  <c:v>45</c:v>
                </c:pt>
                <c:pt idx="7">
                  <c:v>18</c:v>
                </c:pt>
                <c:pt idx="8">
                  <c:v>18</c:v>
                </c:pt>
                <c:pt idx="9">
                  <c:v>36</c:v>
                </c:pt>
                <c:pt idx="10">
                  <c:v>36</c:v>
                </c:pt>
                <c:pt idx="11">
                  <c:v>36</c:v>
                </c:pt>
                <c:pt idx="12">
                  <c:v>45</c:v>
                </c:pt>
                <c:pt idx="13">
                  <c:v>36</c:v>
                </c:pt>
                <c:pt idx="14">
                  <c:v>27</c:v>
                </c:pt>
                <c:pt idx="15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FF-41D4-8A00-497A7C3B6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4863455"/>
        <c:axId val="1224855775"/>
      </c:lineChart>
      <c:lineChart>
        <c:grouping val="standard"/>
        <c:varyColors val="0"/>
        <c:ser>
          <c:idx val="2"/>
          <c:order val="2"/>
          <c:tx>
            <c:strRef>
              <c:f>'B25'!$AA$1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'B25'!$X$2:$X$17</c:f>
              <c:strCache>
                <c:ptCount val="16"/>
                <c:pt idx="0">
                  <c:v>08:30 a 09:29</c:v>
                </c:pt>
                <c:pt idx="1">
                  <c:v>09:00 a 09:59</c:v>
                </c:pt>
                <c:pt idx="2">
                  <c:v>09:30 a 10:29</c:v>
                </c:pt>
                <c:pt idx="3">
                  <c:v>10:00 a 10:59</c:v>
                </c:pt>
                <c:pt idx="4">
                  <c:v>10:30 a 11:29</c:v>
                </c:pt>
                <c:pt idx="5">
                  <c:v>11:00 a 11:59</c:v>
                </c:pt>
                <c:pt idx="6">
                  <c:v>11:30 a 12:29</c:v>
                </c:pt>
                <c:pt idx="7">
                  <c:v>12:00 a 12:59</c:v>
                </c:pt>
                <c:pt idx="8">
                  <c:v>12:30 a 13:29</c:v>
                </c:pt>
                <c:pt idx="9">
                  <c:v>13:00 a 13:59</c:v>
                </c:pt>
                <c:pt idx="10">
                  <c:v>13:30 a 14:29</c:v>
                </c:pt>
                <c:pt idx="11">
                  <c:v>14:00 a 14:59</c:v>
                </c:pt>
                <c:pt idx="12">
                  <c:v>14:30 a 15:29</c:v>
                </c:pt>
                <c:pt idx="13">
                  <c:v>15:00 a 15:59</c:v>
                </c:pt>
                <c:pt idx="14">
                  <c:v>15:30 a 16:30</c:v>
                </c:pt>
                <c:pt idx="15">
                  <c:v>16:00 a 16:29</c:v>
                </c:pt>
              </c:strCache>
            </c:strRef>
          </c:cat>
          <c:val>
            <c:numRef>
              <c:f>'B25'!$AA$2:$AA$17</c:f>
              <c:numCache>
                <c:formatCode>0%</c:formatCode>
                <c:ptCount val="16"/>
                <c:pt idx="0">
                  <c:v>0.16400000000000001</c:v>
                </c:pt>
                <c:pt idx="1">
                  <c:v>0.08</c:v>
                </c:pt>
                <c:pt idx="2">
                  <c:v>0.08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0.08</c:v>
                </c:pt>
                <c:pt idx="14">
                  <c:v>7.4999999999999997E-2</c:v>
                </c:pt>
                <c:pt idx="15">
                  <c:v>6.6666666666666666E-2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FF-41D4-8A00-497A7C3B6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1714543"/>
        <c:axId val="1161719343"/>
      </c:lineChart>
      <c:catAx>
        <c:axId val="1224863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55775"/>
        <c:crosses val="autoZero"/>
        <c:auto val="1"/>
        <c:lblAlgn val="ctr"/>
        <c:lblOffset val="100"/>
        <c:noMultiLvlLbl val="0"/>
      </c:catAx>
      <c:valAx>
        <c:axId val="1224855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63455"/>
        <c:crosses val="autoZero"/>
        <c:crossBetween val="between"/>
      </c:valAx>
      <c:valAx>
        <c:axId val="1161719343"/>
        <c:scaling>
          <c:orientation val="minMax"/>
          <c:max val="1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1714543"/>
        <c:crosses val="max"/>
        <c:crossBetween val="between"/>
      </c:valAx>
      <c:catAx>
        <c:axId val="116171454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617193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214218</xdr:colOff>
      <xdr:row>19</xdr:row>
      <xdr:rowOff>22014</xdr:rowOff>
    </xdr:from>
    <xdr:to>
      <xdr:col>20</xdr:col>
      <xdr:colOff>214591</xdr:colOff>
      <xdr:row>35</xdr:row>
      <xdr:rowOff>148851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64060</xdr:colOff>
      <xdr:row>18</xdr:row>
      <xdr:rowOff>17556</xdr:rowOff>
    </xdr:from>
    <xdr:to>
      <xdr:col>27</xdr:col>
      <xdr:colOff>726701</xdr:colOff>
      <xdr:row>33</xdr:row>
      <xdr:rowOff>60698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595A45F-63FB-4F70-95F8-2457D0BF9F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69DC0-EE9E-4404-8595-1956D72A2B24}">
  <sheetPr>
    <pageSetUpPr fitToPage="1"/>
  </sheetPr>
  <dimension ref="A1:AA51"/>
  <sheetViews>
    <sheetView tabSelected="1" topLeftCell="H1" zoomScale="85" zoomScaleNormal="85" workbookViewId="0">
      <selection activeCell="L40" sqref="L40"/>
    </sheetView>
  </sheetViews>
  <sheetFormatPr baseColWidth="10" defaultColWidth="11.453125" defaultRowHeight="14.5" x14ac:dyDescent="0.35"/>
  <cols>
    <col min="1" max="1" width="3.453125" bestFit="1" customWidth="1"/>
    <col min="2" max="2" width="26.1796875" bestFit="1" customWidth="1"/>
    <col min="3" max="3" width="13.1796875" bestFit="1" customWidth="1"/>
    <col min="4" max="4" width="9.54296875" bestFit="1" customWidth="1"/>
    <col min="5" max="5" width="9.81640625" bestFit="1" customWidth="1"/>
    <col min="6" max="6" width="7.81640625" bestFit="1" customWidth="1"/>
    <col min="7" max="7" width="7.81640625" customWidth="1"/>
    <col min="8" max="8" width="9.453125" bestFit="1" customWidth="1"/>
    <col min="9" max="9" width="10.453125" customWidth="1"/>
    <col min="10" max="12" width="15.54296875" customWidth="1"/>
    <col min="13" max="13" width="4.453125" customWidth="1"/>
    <col min="14" max="14" width="5.453125" bestFit="1" customWidth="1"/>
    <col min="15" max="15" width="14" bestFit="1" customWidth="1"/>
    <col min="16" max="16" width="14.453125" style="6" bestFit="1" customWidth="1"/>
    <col min="17" max="17" width="12" style="6" bestFit="1" customWidth="1"/>
    <col min="18" max="18" width="12" style="6" customWidth="1"/>
    <col min="19" max="19" width="11.453125" style="6"/>
    <col min="21" max="22" width="6.54296875" customWidth="1"/>
    <col min="23" max="23" width="11.81640625" bestFit="1" customWidth="1"/>
    <col min="24" max="24" width="12.54296875" bestFit="1" customWidth="1"/>
  </cols>
  <sheetData>
    <row r="1" spans="1:27" ht="15.5" x14ac:dyDescent="0.35">
      <c r="A1" s="5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8" t="s">
        <v>8</v>
      </c>
      <c r="K1" s="8" t="s">
        <v>9</v>
      </c>
      <c r="L1" s="8" t="s">
        <v>10</v>
      </c>
      <c r="O1" s="11" t="s">
        <v>11</v>
      </c>
      <c r="P1" s="11" t="s">
        <v>13</v>
      </c>
      <c r="Q1" s="11" t="s">
        <v>14</v>
      </c>
      <c r="R1" s="12">
        <v>1</v>
      </c>
      <c r="S1" s="11" t="s">
        <v>15</v>
      </c>
      <c r="T1" s="11" t="s">
        <v>16</v>
      </c>
      <c r="X1" s="15" t="s">
        <v>11</v>
      </c>
      <c r="Y1" s="15" t="s">
        <v>13</v>
      </c>
      <c r="Z1" s="15" t="s">
        <v>14</v>
      </c>
      <c r="AA1" s="15" t="s">
        <v>16</v>
      </c>
    </row>
    <row r="2" spans="1:27" x14ac:dyDescent="0.35">
      <c r="A2" s="5">
        <v>1</v>
      </c>
      <c r="B2" s="3" t="s">
        <v>45</v>
      </c>
      <c r="C2" s="4">
        <v>45953</v>
      </c>
      <c r="D2" s="3" t="s">
        <v>46</v>
      </c>
      <c r="E2" s="3">
        <v>2</v>
      </c>
      <c r="F2" s="21">
        <v>0.35833333333333334</v>
      </c>
      <c r="G2" s="2">
        <f t="shared" ref="G2:G38" si="0">FLOOR(F2,"00:30")</f>
        <v>0.35416666666666663</v>
      </c>
      <c r="H2" s="3" t="s">
        <v>47</v>
      </c>
      <c r="I2" s="6">
        <v>2</v>
      </c>
      <c r="J2" s="3">
        <f>VLOOKUP(E2,Hoja1!E:F,2,FALSE)</f>
        <v>90</v>
      </c>
      <c r="K2" s="22">
        <f>VLOOKUP(I2,Hoja1!A:C,3,FALSE)</f>
        <v>27</v>
      </c>
      <c r="L2" s="9">
        <f>K2/J2</f>
        <v>0.3</v>
      </c>
      <c r="N2" s="20">
        <v>0.35416666666666669</v>
      </c>
      <c r="O2" s="3" t="s">
        <v>54</v>
      </c>
      <c r="P2" s="14">
        <f t="shared" ref="P2:P17" si="1">SUMIF(G1:G25,N2,J1:J25)</f>
        <v>270</v>
      </c>
      <c r="Q2" s="14">
        <f t="shared" ref="Q2:Q17" si="2">SUMIF(G1:G25,N2,K1:K25)</f>
        <v>55.8</v>
      </c>
      <c r="R2" s="9">
        <v>1</v>
      </c>
      <c r="S2" s="10">
        <v>0.85</v>
      </c>
      <c r="T2" s="10">
        <f>Q2/P2</f>
        <v>0.20666666666666667</v>
      </c>
      <c r="V2" s="20">
        <v>0.35416666666666669</v>
      </c>
      <c r="W2" s="20">
        <v>0.375</v>
      </c>
      <c r="X2" s="3" t="s">
        <v>70</v>
      </c>
      <c r="Y2" s="16">
        <f>SUM(SUMIF($G$1:$G$100,W2,$J$1:$J$100),SUMIF($G$1:$G$100,V2,$J$1:$J$100))</f>
        <v>450</v>
      </c>
      <c r="Z2" s="16">
        <f>SUM(SUMIF($G$1:$G$100,W2,$K$1:$K$100),SUMIF($G$1:$G$100,V2,$K$1:$K100))</f>
        <v>73.8</v>
      </c>
      <c r="AA2" s="17">
        <f>Z2/Y2</f>
        <v>0.16400000000000001</v>
      </c>
    </row>
    <row r="3" spans="1:27" x14ac:dyDescent="0.35">
      <c r="A3" s="5">
        <v>2</v>
      </c>
      <c r="B3" s="3" t="s">
        <v>45</v>
      </c>
      <c r="C3" s="4">
        <v>45953</v>
      </c>
      <c r="D3" s="3" t="s">
        <v>46</v>
      </c>
      <c r="E3" s="3">
        <v>2</v>
      </c>
      <c r="F3" s="21">
        <v>0.36249999999999999</v>
      </c>
      <c r="G3" s="2">
        <f t="shared" si="0"/>
        <v>0.35416666666666663</v>
      </c>
      <c r="H3" s="3" t="s">
        <v>24</v>
      </c>
      <c r="I3" s="3" t="s">
        <v>32</v>
      </c>
      <c r="J3" s="3">
        <f>VLOOKUP(E3,Hoja1!E:F,2,FALSE)</f>
        <v>90</v>
      </c>
      <c r="K3" s="22">
        <f>VLOOKUP(I3,Hoja1!A:C,3,FALSE)</f>
        <v>19.8</v>
      </c>
      <c r="L3" s="9">
        <f t="shared" ref="L3:L4" si="3">K3/J3</f>
        <v>0.22</v>
      </c>
      <c r="N3" s="20">
        <v>0.375</v>
      </c>
      <c r="O3" s="3" t="s">
        <v>55</v>
      </c>
      <c r="P3" s="14">
        <f t="shared" si="1"/>
        <v>180</v>
      </c>
      <c r="Q3" s="14">
        <f t="shared" si="2"/>
        <v>18</v>
      </c>
      <c r="R3" s="9">
        <v>1</v>
      </c>
      <c r="S3" s="10">
        <v>0.85</v>
      </c>
      <c r="T3" s="10">
        <f>Q3/P3</f>
        <v>0.1</v>
      </c>
      <c r="V3" s="20">
        <v>0.375</v>
      </c>
      <c r="W3" s="20">
        <v>0.39583333333333298</v>
      </c>
      <c r="X3" s="3" t="s">
        <v>71</v>
      </c>
      <c r="Y3" s="16">
        <f t="shared" ref="Y3:Y17" si="4">SUM(SUMIF($G$1:$G$100,W3,$J$1:$J$100),SUMIF($G$1:$G$100,V3,$J$1:$J$100))</f>
        <v>450</v>
      </c>
      <c r="Z3" s="16">
        <f>SUM(SUMIF($G$1:$G$100,W3,$K$1:$K$100),SUMIF($G$1:$G$100,V3,$K$1:$K101))</f>
        <v>36</v>
      </c>
      <c r="AA3" s="17">
        <f t="shared" ref="AA3:AA5" si="5">Z3/Y3</f>
        <v>0.08</v>
      </c>
    </row>
    <row r="4" spans="1:27" x14ac:dyDescent="0.35">
      <c r="A4" s="5">
        <v>3</v>
      </c>
      <c r="B4" s="3" t="s">
        <v>45</v>
      </c>
      <c r="C4" s="4">
        <v>45953</v>
      </c>
      <c r="D4" s="3" t="s">
        <v>46</v>
      </c>
      <c r="E4" s="3">
        <v>2</v>
      </c>
      <c r="F4" s="21">
        <v>0.37152777777777779</v>
      </c>
      <c r="G4" s="2">
        <f t="shared" si="0"/>
        <v>0.35416666666666663</v>
      </c>
      <c r="H4" s="3" t="s">
        <v>48</v>
      </c>
      <c r="I4" s="3" t="s">
        <v>30</v>
      </c>
      <c r="J4" s="3">
        <f>VLOOKUP(E4,Hoja1!E:F,2,FALSE)</f>
        <v>90</v>
      </c>
      <c r="K4" s="22">
        <f>VLOOKUP(I4,Hoja1!A:C,3,FALSE)</f>
        <v>9</v>
      </c>
      <c r="L4" s="9">
        <f t="shared" si="3"/>
        <v>0.1</v>
      </c>
      <c r="N4" s="20">
        <v>0.39583333333333298</v>
      </c>
      <c r="O4" s="3" t="s">
        <v>56</v>
      </c>
      <c r="P4" s="14">
        <f t="shared" si="1"/>
        <v>270</v>
      </c>
      <c r="Q4" s="14">
        <f t="shared" si="2"/>
        <v>18</v>
      </c>
      <c r="R4" s="9">
        <v>1</v>
      </c>
      <c r="S4" s="10">
        <v>0.85</v>
      </c>
      <c r="T4" s="10">
        <f>Q4/P4</f>
        <v>6.6666666666666666E-2</v>
      </c>
      <c r="V4" s="20">
        <v>0.39583333333333298</v>
      </c>
      <c r="W4" s="20">
        <v>0.41666666666666702</v>
      </c>
      <c r="X4" s="3" t="s">
        <v>72</v>
      </c>
      <c r="Y4" s="16">
        <f t="shared" si="4"/>
        <v>450</v>
      </c>
      <c r="Z4" s="16">
        <f>SUM(SUMIF($G$1:$G$100,W4,$K$1:$K$100),SUMIF($G$1:$G$100,V4,$K$1:$K102))</f>
        <v>36</v>
      </c>
      <c r="AA4" s="17">
        <f t="shared" si="5"/>
        <v>0.08</v>
      </c>
    </row>
    <row r="5" spans="1:27" x14ac:dyDescent="0.35">
      <c r="A5" s="5">
        <v>4</v>
      </c>
      <c r="B5" s="3" t="s">
        <v>45</v>
      </c>
      <c r="C5" s="4">
        <v>45953</v>
      </c>
      <c r="D5" s="3" t="s">
        <v>46</v>
      </c>
      <c r="E5" s="3">
        <v>2</v>
      </c>
      <c r="F5" s="21">
        <v>0.37986111111111109</v>
      </c>
      <c r="G5" s="2">
        <f t="shared" si="0"/>
        <v>0.375</v>
      </c>
      <c r="H5" s="3" t="s">
        <v>49</v>
      </c>
      <c r="I5" s="3" t="s">
        <v>30</v>
      </c>
      <c r="J5" s="3">
        <f>VLOOKUP(E5,Hoja1!E:F,2,FALSE)</f>
        <v>90</v>
      </c>
      <c r="K5" s="22">
        <f>VLOOKUP(I5,Hoja1!A:C,3,FALSE)</f>
        <v>9</v>
      </c>
      <c r="L5" s="9">
        <f t="shared" ref="L5:L21" si="6">K5/J5</f>
        <v>0.1</v>
      </c>
      <c r="N5" s="20">
        <v>0.41666666666666702</v>
      </c>
      <c r="O5" s="3" t="s">
        <v>57</v>
      </c>
      <c r="P5" s="14">
        <f t="shared" si="1"/>
        <v>180</v>
      </c>
      <c r="Q5" s="14">
        <f t="shared" si="2"/>
        <v>18</v>
      </c>
      <c r="R5" s="9">
        <v>1</v>
      </c>
      <c r="S5" s="10">
        <v>0.85</v>
      </c>
      <c r="T5" s="10">
        <f>Q5/P5</f>
        <v>0.1</v>
      </c>
      <c r="V5" s="20">
        <v>0.41666666666666702</v>
      </c>
      <c r="W5" s="20">
        <v>0.4375</v>
      </c>
      <c r="X5" s="3" t="s">
        <v>73</v>
      </c>
      <c r="Y5" s="16">
        <f t="shared" si="4"/>
        <v>450</v>
      </c>
      <c r="Z5" s="16">
        <f>SUM(SUMIF($G$1:$G$100,W5,$K$1:$K$100),SUMIF($G$1:$G$100,V5,$K$1:$K103))</f>
        <v>45</v>
      </c>
      <c r="AA5" s="17">
        <f t="shared" si="5"/>
        <v>0.1</v>
      </c>
    </row>
    <row r="6" spans="1:27" x14ac:dyDescent="0.35">
      <c r="A6" s="5">
        <v>5</v>
      </c>
      <c r="B6" s="3" t="s">
        <v>45</v>
      </c>
      <c r="C6" s="4">
        <v>45953</v>
      </c>
      <c r="D6" s="3" t="s">
        <v>46</v>
      </c>
      <c r="E6" s="3">
        <v>2</v>
      </c>
      <c r="F6" s="21">
        <v>0.38750000000000001</v>
      </c>
      <c r="G6" s="2">
        <f t="shared" si="0"/>
        <v>0.375</v>
      </c>
      <c r="H6" s="3" t="s">
        <v>50</v>
      </c>
      <c r="I6" s="3" t="s">
        <v>30</v>
      </c>
      <c r="J6" s="3">
        <f>VLOOKUP(E6,Hoja1!E:F,2,FALSE)</f>
        <v>90</v>
      </c>
      <c r="K6" s="22">
        <f>VLOOKUP(I6,Hoja1!A:C,3,FALSE)</f>
        <v>9</v>
      </c>
      <c r="L6" s="9">
        <f t="shared" si="6"/>
        <v>0.1</v>
      </c>
      <c r="N6" s="20">
        <v>0.4375</v>
      </c>
      <c r="O6" s="9" t="s">
        <v>58</v>
      </c>
      <c r="P6" s="14">
        <f t="shared" si="1"/>
        <v>270</v>
      </c>
      <c r="Q6" s="14">
        <f t="shared" si="2"/>
        <v>27</v>
      </c>
      <c r="R6" s="9">
        <v>1</v>
      </c>
      <c r="S6" s="10">
        <v>0.85</v>
      </c>
      <c r="T6" s="10">
        <f t="shared" ref="T6:T17" si="7">Q6/P6</f>
        <v>0.1</v>
      </c>
      <c r="V6" s="20">
        <v>0.4375</v>
      </c>
      <c r="W6" s="20">
        <v>0.45833333333333398</v>
      </c>
      <c r="X6" s="3" t="s">
        <v>74</v>
      </c>
      <c r="Y6" s="16">
        <f t="shared" si="4"/>
        <v>270</v>
      </c>
      <c r="Z6" s="16">
        <f>SUM(SUMIF($G$1:$G$100,W6,$K$1:$K$100),SUMIF($G$1:$G$100,V6,$K$1:$K104))</f>
        <v>27</v>
      </c>
      <c r="AA6" s="17">
        <f t="shared" ref="AA6:AA17" si="8">Z6/Y6</f>
        <v>0.1</v>
      </c>
    </row>
    <row r="7" spans="1:27" x14ac:dyDescent="0.35">
      <c r="A7" s="5">
        <v>6</v>
      </c>
      <c r="B7" s="3" t="s">
        <v>45</v>
      </c>
      <c r="C7" s="4">
        <v>45953</v>
      </c>
      <c r="D7" s="3" t="s">
        <v>46</v>
      </c>
      <c r="E7" s="3">
        <v>2</v>
      </c>
      <c r="F7" s="21">
        <v>0.39652777777777776</v>
      </c>
      <c r="G7" s="2">
        <f t="shared" si="0"/>
        <v>0.39583333333333331</v>
      </c>
      <c r="H7" s="3" t="s">
        <v>49</v>
      </c>
      <c r="I7" s="3">
        <v>0</v>
      </c>
      <c r="J7" s="3">
        <f>VLOOKUP(E7,Hoja1!E:F,2,FALSE)</f>
        <v>90</v>
      </c>
      <c r="K7" s="22">
        <f>VLOOKUP(I7,Hoja1!A:C,3,FALSE)</f>
        <v>0</v>
      </c>
      <c r="L7" s="9">
        <f t="shared" si="6"/>
        <v>0</v>
      </c>
      <c r="N7" s="20">
        <v>0.45833333333333398</v>
      </c>
      <c r="O7" s="9" t="s">
        <v>59</v>
      </c>
      <c r="P7" s="14">
        <f t="shared" si="1"/>
        <v>0</v>
      </c>
      <c r="Q7" s="14">
        <f t="shared" si="2"/>
        <v>0</v>
      </c>
      <c r="R7" s="9">
        <v>1</v>
      </c>
      <c r="S7" s="10">
        <v>0.85</v>
      </c>
      <c r="T7" s="10" t="e">
        <f t="shared" si="7"/>
        <v>#DIV/0!</v>
      </c>
      <c r="V7" s="20">
        <v>0.45833333333333398</v>
      </c>
      <c r="W7" s="20">
        <v>0.47916666666666702</v>
      </c>
      <c r="X7" s="27" t="s">
        <v>75</v>
      </c>
      <c r="Y7" s="16">
        <f t="shared" si="4"/>
        <v>270</v>
      </c>
      <c r="Z7" s="16">
        <f>SUM(SUMIF($G$1:$G$100,W7,$K$1:$K$100),SUMIF($G$1:$G$100,V7,$K$1:$K105))</f>
        <v>27</v>
      </c>
      <c r="AA7" s="17">
        <f t="shared" si="8"/>
        <v>0.1</v>
      </c>
    </row>
    <row r="8" spans="1:27" x14ac:dyDescent="0.35">
      <c r="A8" s="5">
        <v>7</v>
      </c>
      <c r="B8" s="3" t="s">
        <v>45</v>
      </c>
      <c r="C8" s="4">
        <v>45953</v>
      </c>
      <c r="D8" s="3" t="s">
        <v>46</v>
      </c>
      <c r="E8" s="3">
        <v>2</v>
      </c>
      <c r="F8" s="21">
        <v>0.40277777777777779</v>
      </c>
      <c r="G8" s="2">
        <f t="shared" si="0"/>
        <v>0.39583333333333331</v>
      </c>
      <c r="H8" s="3" t="s">
        <v>51</v>
      </c>
      <c r="I8" s="3" t="s">
        <v>30</v>
      </c>
      <c r="J8" s="3">
        <f>VLOOKUP(E8,Hoja1!E:F,2,FALSE)</f>
        <v>90</v>
      </c>
      <c r="K8" s="22">
        <f>VLOOKUP(I8,Hoja1!A:C,3,FALSE)</f>
        <v>9</v>
      </c>
      <c r="L8" s="9">
        <f t="shared" si="6"/>
        <v>0.1</v>
      </c>
      <c r="N8" s="20">
        <v>0.47916666666666702</v>
      </c>
      <c r="O8" s="9" t="s">
        <v>60</v>
      </c>
      <c r="P8" s="14">
        <f t="shared" si="1"/>
        <v>270</v>
      </c>
      <c r="Q8" s="14">
        <f t="shared" si="2"/>
        <v>27</v>
      </c>
      <c r="R8" s="9">
        <v>1</v>
      </c>
      <c r="S8" s="10">
        <v>0.85</v>
      </c>
      <c r="T8" s="10">
        <f t="shared" si="7"/>
        <v>0.1</v>
      </c>
      <c r="V8" s="20">
        <v>0.47916666666666702</v>
      </c>
      <c r="W8" s="20">
        <v>0.5</v>
      </c>
      <c r="X8" s="27" t="s">
        <v>76</v>
      </c>
      <c r="Y8" s="16">
        <f t="shared" si="4"/>
        <v>450</v>
      </c>
      <c r="Z8" s="16">
        <f>SUM(SUMIF($G$1:$G$100,W8,$K$1:$K$100),SUMIF($G$1:$G$100,V8,$K$1:$K106))</f>
        <v>45</v>
      </c>
      <c r="AA8" s="17">
        <f t="shared" si="8"/>
        <v>0.1</v>
      </c>
    </row>
    <row r="9" spans="1:27" x14ac:dyDescent="0.35">
      <c r="A9" s="5">
        <v>8</v>
      </c>
      <c r="B9" s="3" t="s">
        <v>45</v>
      </c>
      <c r="C9" s="4">
        <v>45953</v>
      </c>
      <c r="D9" s="3" t="s">
        <v>46</v>
      </c>
      <c r="E9" s="3">
        <v>2</v>
      </c>
      <c r="F9" s="21">
        <v>0.41180555555555554</v>
      </c>
      <c r="G9" s="2">
        <f t="shared" si="0"/>
        <v>0.39583333333333331</v>
      </c>
      <c r="H9" s="3" t="s">
        <v>24</v>
      </c>
      <c r="I9" s="3" t="s">
        <v>30</v>
      </c>
      <c r="J9" s="3">
        <f>VLOOKUP(E9,Hoja1!E:F,2,FALSE)</f>
        <v>90</v>
      </c>
      <c r="K9" s="22">
        <f>VLOOKUP(I9,Hoja1!A:C,3,FALSE)</f>
        <v>9</v>
      </c>
      <c r="L9" s="9">
        <f t="shared" si="6"/>
        <v>0.1</v>
      </c>
      <c r="N9" s="20">
        <v>0.5</v>
      </c>
      <c r="O9" s="9" t="s">
        <v>61</v>
      </c>
      <c r="P9" s="14">
        <f t="shared" si="1"/>
        <v>180</v>
      </c>
      <c r="Q9" s="14">
        <f t="shared" si="2"/>
        <v>18</v>
      </c>
      <c r="R9" s="9">
        <v>1</v>
      </c>
      <c r="S9" s="10">
        <v>0.85</v>
      </c>
      <c r="T9" s="10">
        <f t="shared" si="7"/>
        <v>0.1</v>
      </c>
      <c r="V9" s="20">
        <v>0.5</v>
      </c>
      <c r="W9" s="20">
        <v>0.52083333333333404</v>
      </c>
      <c r="X9" s="27" t="s">
        <v>77</v>
      </c>
      <c r="Y9" s="16">
        <f t="shared" si="4"/>
        <v>180</v>
      </c>
      <c r="Z9" s="16">
        <f>SUM(SUMIF($G$1:$G$100,W9,$K$1:$K$100),SUMIF($G$1:$G$100,V9,$K$1:$K107))</f>
        <v>18</v>
      </c>
      <c r="AA9" s="17">
        <f t="shared" si="8"/>
        <v>0.1</v>
      </c>
    </row>
    <row r="10" spans="1:27" x14ac:dyDescent="0.35">
      <c r="A10" s="5">
        <v>9</v>
      </c>
      <c r="B10" s="3" t="s">
        <v>45</v>
      </c>
      <c r="C10" s="4">
        <v>45953</v>
      </c>
      <c r="D10" s="3" t="s">
        <v>46</v>
      </c>
      <c r="E10" s="3">
        <v>2</v>
      </c>
      <c r="F10" s="21">
        <v>0.4201388888888889</v>
      </c>
      <c r="G10" s="2">
        <f t="shared" si="0"/>
        <v>0.41666666666666663</v>
      </c>
      <c r="H10" s="3" t="s">
        <v>47</v>
      </c>
      <c r="I10" s="3" t="s">
        <v>30</v>
      </c>
      <c r="J10" s="3">
        <f>VLOOKUP(E10,Hoja1!E:F,2,FALSE)</f>
        <v>90</v>
      </c>
      <c r="K10" s="22">
        <f>VLOOKUP(I10,Hoja1!A:C,3,FALSE)</f>
        <v>9</v>
      </c>
      <c r="L10" s="9">
        <f t="shared" si="6"/>
        <v>0.1</v>
      </c>
      <c r="N10" s="20">
        <v>0.52083333333333404</v>
      </c>
      <c r="O10" s="3" t="s">
        <v>62</v>
      </c>
      <c r="P10" s="14">
        <f t="shared" si="1"/>
        <v>0</v>
      </c>
      <c r="Q10" s="14">
        <f t="shared" si="2"/>
        <v>0</v>
      </c>
      <c r="R10" s="9">
        <v>1</v>
      </c>
      <c r="S10" s="10">
        <v>0.85</v>
      </c>
      <c r="T10" s="10" t="e">
        <f t="shared" si="7"/>
        <v>#DIV/0!</v>
      </c>
      <c r="V10" s="20">
        <v>0.52083333333333404</v>
      </c>
      <c r="W10" s="20">
        <v>0.54166666666666696</v>
      </c>
      <c r="X10" s="27" t="s">
        <v>78</v>
      </c>
      <c r="Y10" s="16">
        <f t="shared" si="4"/>
        <v>180</v>
      </c>
      <c r="Z10" s="16">
        <f>SUM(SUMIF($G$1:$G$100,W10,$K$1:$K$100),SUMIF($G$1:$G$100,V10,$K$1:$K108))</f>
        <v>18</v>
      </c>
      <c r="AA10" s="17">
        <f t="shared" si="8"/>
        <v>0.1</v>
      </c>
    </row>
    <row r="11" spans="1:27" x14ac:dyDescent="0.35">
      <c r="A11" s="5">
        <v>10</v>
      </c>
      <c r="B11" s="3" t="s">
        <v>45</v>
      </c>
      <c r="C11" s="4">
        <v>45953</v>
      </c>
      <c r="D11" s="3" t="s">
        <v>46</v>
      </c>
      <c r="E11" s="3">
        <v>2</v>
      </c>
      <c r="F11" s="21">
        <v>0.42708333333333331</v>
      </c>
      <c r="G11" s="2">
        <f t="shared" si="0"/>
        <v>0.41666666666666663</v>
      </c>
      <c r="H11" s="3" t="s">
        <v>48</v>
      </c>
      <c r="I11" s="3" t="s">
        <v>30</v>
      </c>
      <c r="J11" s="3">
        <f>VLOOKUP(E11,Hoja1!E:F,2,FALSE)</f>
        <v>90</v>
      </c>
      <c r="K11" s="22">
        <f>VLOOKUP(I11,Hoja1!A:C,3,FALSE)</f>
        <v>9</v>
      </c>
      <c r="L11" s="9">
        <f t="shared" si="6"/>
        <v>0.1</v>
      </c>
      <c r="N11" s="20">
        <v>0.54166666666666696</v>
      </c>
      <c r="O11" s="3" t="s">
        <v>63</v>
      </c>
      <c r="P11" s="14">
        <f t="shared" si="1"/>
        <v>180</v>
      </c>
      <c r="Q11" s="14">
        <f t="shared" si="2"/>
        <v>18</v>
      </c>
      <c r="R11" s="9">
        <v>1</v>
      </c>
      <c r="S11" s="10">
        <v>0.85</v>
      </c>
      <c r="T11" s="10">
        <f t="shared" si="7"/>
        <v>0.1</v>
      </c>
      <c r="V11" s="20">
        <v>0.54166666666666696</v>
      </c>
      <c r="W11" s="20">
        <v>0.5625</v>
      </c>
      <c r="X11" s="27" t="s">
        <v>79</v>
      </c>
      <c r="Y11" s="16">
        <f t="shared" si="4"/>
        <v>360</v>
      </c>
      <c r="Z11" s="16">
        <f>SUM(SUMIF($G$1:$G$100,W11,$K$1:$K$100),SUMIF($G$1:$G$100,V11,$K$1:$K109))</f>
        <v>36</v>
      </c>
      <c r="AA11" s="17">
        <f t="shared" si="8"/>
        <v>0.1</v>
      </c>
    </row>
    <row r="12" spans="1:27" x14ac:dyDescent="0.35">
      <c r="A12" s="5">
        <v>11</v>
      </c>
      <c r="B12" s="3" t="s">
        <v>45</v>
      </c>
      <c r="C12" s="4">
        <v>45953</v>
      </c>
      <c r="D12" s="3" t="s">
        <v>46</v>
      </c>
      <c r="E12" s="3">
        <v>2</v>
      </c>
      <c r="F12" s="21">
        <v>0.4465277777777778</v>
      </c>
      <c r="G12" s="2">
        <f t="shared" si="0"/>
        <v>0.4375</v>
      </c>
      <c r="H12" s="3" t="s">
        <v>50</v>
      </c>
      <c r="I12" s="3" t="s">
        <v>30</v>
      </c>
      <c r="J12" s="3">
        <f>VLOOKUP(E12,Hoja1!E:F,2,FALSE)</f>
        <v>90</v>
      </c>
      <c r="K12" s="22">
        <f>VLOOKUP(I12,Hoja1!A:C,3,FALSE)</f>
        <v>9</v>
      </c>
      <c r="L12" s="9">
        <f t="shared" si="6"/>
        <v>0.1</v>
      </c>
      <c r="N12" s="20">
        <v>0.5625</v>
      </c>
      <c r="O12" s="3" t="s">
        <v>64</v>
      </c>
      <c r="P12" s="14">
        <f t="shared" si="1"/>
        <v>180</v>
      </c>
      <c r="Q12" s="14">
        <f t="shared" si="2"/>
        <v>18</v>
      </c>
      <c r="R12" s="9">
        <v>1</v>
      </c>
      <c r="S12" s="10">
        <v>0.85</v>
      </c>
      <c r="T12" s="10">
        <f t="shared" si="7"/>
        <v>0.1</v>
      </c>
      <c r="V12" s="20">
        <v>0.5625</v>
      </c>
      <c r="W12" s="20">
        <v>0.58333333333333304</v>
      </c>
      <c r="X12" s="27" t="s">
        <v>80</v>
      </c>
      <c r="Y12" s="16">
        <f t="shared" si="4"/>
        <v>360</v>
      </c>
      <c r="Z12" s="16">
        <f>SUM(SUMIF($G$1:$G$100,W12,$K$1:$K$100),SUMIF($G$1:$G$100,V12,$K$1:$K110))</f>
        <v>36</v>
      </c>
      <c r="AA12" s="17">
        <f t="shared" si="8"/>
        <v>0.1</v>
      </c>
    </row>
    <row r="13" spans="1:27" x14ac:dyDescent="0.35">
      <c r="A13" s="5">
        <v>12</v>
      </c>
      <c r="B13" s="3" t="s">
        <v>45</v>
      </c>
      <c r="C13" s="4">
        <v>45953</v>
      </c>
      <c r="D13" s="3" t="s">
        <v>46</v>
      </c>
      <c r="E13" s="3">
        <v>2</v>
      </c>
      <c r="F13" s="21">
        <v>0.44861111111111113</v>
      </c>
      <c r="G13" s="2">
        <f t="shared" si="0"/>
        <v>0.4375</v>
      </c>
      <c r="H13" s="3" t="s">
        <v>49</v>
      </c>
      <c r="I13" s="3" t="s">
        <v>30</v>
      </c>
      <c r="J13" s="3">
        <f>VLOOKUP(E13,Hoja1!E:F,2,FALSE)</f>
        <v>90</v>
      </c>
      <c r="K13" s="22">
        <f>VLOOKUP(I13,Hoja1!A:C,3,FALSE)</f>
        <v>9</v>
      </c>
      <c r="L13" s="9">
        <f t="shared" si="6"/>
        <v>0.1</v>
      </c>
      <c r="N13" s="20">
        <v>0.58333333333333304</v>
      </c>
      <c r="O13" s="3" t="s">
        <v>65</v>
      </c>
      <c r="P13" s="14">
        <f t="shared" si="1"/>
        <v>180</v>
      </c>
      <c r="Q13" s="14">
        <f t="shared" si="2"/>
        <v>18</v>
      </c>
      <c r="R13" s="9">
        <v>1</v>
      </c>
      <c r="S13" s="10">
        <v>0.85</v>
      </c>
      <c r="T13" s="10">
        <f t="shared" si="7"/>
        <v>0.1</v>
      </c>
      <c r="V13" s="20">
        <v>0.58333333333333304</v>
      </c>
      <c r="W13" s="20">
        <v>0.60416666666666696</v>
      </c>
      <c r="X13" s="27" t="s">
        <v>81</v>
      </c>
      <c r="Y13" s="16">
        <f t="shared" si="4"/>
        <v>360</v>
      </c>
      <c r="Z13" s="16">
        <f>SUM(SUMIF($G$1:$G$100,W13,$K$1:$K$100),SUMIF($G$1:$G$100,V13,$K$1:$K111))</f>
        <v>36</v>
      </c>
      <c r="AA13" s="17">
        <f t="shared" si="8"/>
        <v>0.1</v>
      </c>
    </row>
    <row r="14" spans="1:27" x14ac:dyDescent="0.35">
      <c r="A14" s="5">
        <v>13</v>
      </c>
      <c r="B14" s="3" t="s">
        <v>45</v>
      </c>
      <c r="C14" s="4">
        <v>45953</v>
      </c>
      <c r="D14" s="3" t="s">
        <v>46</v>
      </c>
      <c r="E14" s="3">
        <v>2</v>
      </c>
      <c r="F14" s="21">
        <v>0.45416666666666666</v>
      </c>
      <c r="G14" s="2">
        <f t="shared" si="0"/>
        <v>0.4375</v>
      </c>
      <c r="H14" s="3" t="s">
        <v>51</v>
      </c>
      <c r="I14" s="3" t="s">
        <v>30</v>
      </c>
      <c r="J14" s="3">
        <f>VLOOKUP(E14,Hoja1!E:F,2,FALSE)</f>
        <v>90</v>
      </c>
      <c r="K14" s="22">
        <f>VLOOKUP(I14,Hoja1!A:C,3,FALSE)</f>
        <v>9</v>
      </c>
      <c r="L14" s="9">
        <f t="shared" si="6"/>
        <v>0.1</v>
      </c>
      <c r="N14" s="20">
        <v>0.60416666666666696</v>
      </c>
      <c r="O14" s="3" t="s">
        <v>66</v>
      </c>
      <c r="P14" s="14">
        <f t="shared" si="1"/>
        <v>180</v>
      </c>
      <c r="Q14" s="14">
        <f t="shared" si="2"/>
        <v>18</v>
      </c>
      <c r="R14" s="9">
        <v>1</v>
      </c>
      <c r="S14" s="10">
        <v>0.85</v>
      </c>
      <c r="T14" s="10">
        <f t="shared" si="7"/>
        <v>0.1</v>
      </c>
      <c r="V14" s="20">
        <v>0.60416666666666696</v>
      </c>
      <c r="W14" s="20">
        <v>0.625</v>
      </c>
      <c r="X14" s="27" t="s">
        <v>82</v>
      </c>
      <c r="Y14" s="16">
        <f t="shared" si="4"/>
        <v>450</v>
      </c>
      <c r="Z14" s="16">
        <f>SUM(SUMIF($G$1:$G$100,W14,$K$1:$K$100),SUMIF($G$1:$G$100,V14,$K$1:$K112))</f>
        <v>45</v>
      </c>
      <c r="AA14" s="17">
        <f t="shared" si="8"/>
        <v>0.1</v>
      </c>
    </row>
    <row r="15" spans="1:27" x14ac:dyDescent="0.35">
      <c r="A15" s="5">
        <v>14</v>
      </c>
      <c r="B15" s="3" t="s">
        <v>45</v>
      </c>
      <c r="C15" s="4">
        <v>45953</v>
      </c>
      <c r="D15" s="3" t="s">
        <v>46</v>
      </c>
      <c r="E15" s="3">
        <v>2</v>
      </c>
      <c r="F15" s="21">
        <v>0.46319444444444446</v>
      </c>
      <c r="G15" s="2">
        <f t="shared" si="0"/>
        <v>0.45833333333333331</v>
      </c>
      <c r="H15" s="3" t="s">
        <v>47</v>
      </c>
      <c r="I15" s="3" t="s">
        <v>30</v>
      </c>
      <c r="J15" s="3">
        <f>VLOOKUP(E15,Hoja1!E:F,2,FALSE)</f>
        <v>90</v>
      </c>
      <c r="K15" s="22">
        <f>VLOOKUP(I15,Hoja1!A:C,3,FALSE)</f>
        <v>9</v>
      </c>
      <c r="L15" s="9">
        <f t="shared" si="6"/>
        <v>0.1</v>
      </c>
      <c r="N15" s="20">
        <v>0.625</v>
      </c>
      <c r="O15" s="3" t="s">
        <v>67</v>
      </c>
      <c r="P15" s="14">
        <f t="shared" si="1"/>
        <v>270</v>
      </c>
      <c r="Q15" s="14">
        <f t="shared" si="2"/>
        <v>27</v>
      </c>
      <c r="R15" s="9">
        <v>1</v>
      </c>
      <c r="S15" s="10">
        <v>0.85</v>
      </c>
      <c r="T15" s="10">
        <f t="shared" si="7"/>
        <v>0.1</v>
      </c>
      <c r="V15" s="20">
        <v>0.625</v>
      </c>
      <c r="W15" s="20">
        <v>0.64583333333333304</v>
      </c>
      <c r="X15" s="27" t="s">
        <v>83</v>
      </c>
      <c r="Y15" s="16">
        <f t="shared" si="4"/>
        <v>450</v>
      </c>
      <c r="Z15" s="16">
        <f>SUM(SUMIF($G$1:$G$100,W15,$K$1:$K$100),SUMIF($G$1:$G$100,V15,$K$1:$K113))</f>
        <v>36</v>
      </c>
      <c r="AA15" s="17">
        <f t="shared" si="8"/>
        <v>0.08</v>
      </c>
    </row>
    <row r="16" spans="1:27" x14ac:dyDescent="0.35">
      <c r="A16" s="5">
        <v>15</v>
      </c>
      <c r="B16" s="3" t="s">
        <v>45</v>
      </c>
      <c r="C16" s="4">
        <v>45953</v>
      </c>
      <c r="D16" s="3" t="s">
        <v>46</v>
      </c>
      <c r="E16" s="3">
        <v>2</v>
      </c>
      <c r="F16" s="21">
        <v>0.47916666666666669</v>
      </c>
      <c r="G16" s="2">
        <f t="shared" si="0"/>
        <v>0.47916666666666663</v>
      </c>
      <c r="H16" s="3" t="s">
        <v>24</v>
      </c>
      <c r="I16" s="3" t="s">
        <v>30</v>
      </c>
      <c r="J16" s="3">
        <f>VLOOKUP(E16,Hoja1!E:F,2,FALSE)</f>
        <v>90</v>
      </c>
      <c r="K16" s="22">
        <f>VLOOKUP(I16,Hoja1!A:C,3,FALSE)</f>
        <v>9</v>
      </c>
      <c r="L16" s="9">
        <f t="shared" si="6"/>
        <v>0.1</v>
      </c>
      <c r="N16" s="20">
        <v>0.64583333333333304</v>
      </c>
      <c r="O16" s="3" t="s">
        <v>68</v>
      </c>
      <c r="P16" s="14">
        <f t="shared" si="1"/>
        <v>180</v>
      </c>
      <c r="Q16" s="14">
        <f t="shared" si="2"/>
        <v>9</v>
      </c>
      <c r="R16" s="9">
        <v>1</v>
      </c>
      <c r="S16" s="10">
        <v>0.85</v>
      </c>
      <c r="T16" s="10">
        <f t="shared" si="7"/>
        <v>0.05</v>
      </c>
      <c r="V16" s="20">
        <v>0.64583333333333304</v>
      </c>
      <c r="W16" s="20">
        <v>0.66666666666666696</v>
      </c>
      <c r="X16" s="3" t="s">
        <v>84</v>
      </c>
      <c r="Y16" s="16">
        <f t="shared" si="4"/>
        <v>360</v>
      </c>
      <c r="Z16" s="16">
        <f>SUM(SUMIF($G$1:$G$100,W16,$K$1:$K$100),SUMIF($G$1:$G$100,V16,$K$1:$K114))</f>
        <v>27</v>
      </c>
      <c r="AA16" s="17">
        <f t="shared" si="8"/>
        <v>7.4999999999999997E-2</v>
      </c>
    </row>
    <row r="17" spans="1:27" x14ac:dyDescent="0.35">
      <c r="A17" s="5">
        <v>16</v>
      </c>
      <c r="B17" s="3" t="s">
        <v>45</v>
      </c>
      <c r="C17" s="4">
        <v>45953</v>
      </c>
      <c r="D17" s="3" t="s">
        <v>46</v>
      </c>
      <c r="E17" s="3">
        <v>2</v>
      </c>
      <c r="F17" s="21">
        <v>0.49027777777777776</v>
      </c>
      <c r="G17" s="2">
        <f t="shared" si="0"/>
        <v>0.47916666666666663</v>
      </c>
      <c r="H17" s="3" t="s">
        <v>48</v>
      </c>
      <c r="I17" s="3" t="s">
        <v>30</v>
      </c>
      <c r="J17" s="3">
        <f>VLOOKUP(E17,Hoja1!E:F,2,FALSE)</f>
        <v>90</v>
      </c>
      <c r="K17" s="22">
        <f>VLOOKUP(I17,Hoja1!A:C,3,FALSE)</f>
        <v>9</v>
      </c>
      <c r="L17" s="9">
        <f t="shared" si="6"/>
        <v>0.1</v>
      </c>
      <c r="N17" s="20">
        <v>0.66666666666666696</v>
      </c>
      <c r="O17" s="3" t="s">
        <v>69</v>
      </c>
      <c r="P17" s="14">
        <f t="shared" si="1"/>
        <v>180</v>
      </c>
      <c r="Q17" s="14">
        <f t="shared" si="2"/>
        <v>18</v>
      </c>
      <c r="R17" s="9">
        <v>1</v>
      </c>
      <c r="S17" s="10">
        <v>0.85</v>
      </c>
      <c r="T17" s="10">
        <f t="shared" si="7"/>
        <v>0.1</v>
      </c>
      <c r="V17" s="20">
        <v>0.66666666666666696</v>
      </c>
      <c r="W17" s="20">
        <v>0.6875</v>
      </c>
      <c r="X17" s="3" t="s">
        <v>69</v>
      </c>
      <c r="Y17" s="16">
        <f t="shared" si="4"/>
        <v>270</v>
      </c>
      <c r="Z17" s="16">
        <f>SUM(SUMIF($G$1:$G$100,W17,$K$1:$K$100),SUMIF($G$1:$G$100,V17,$K$1:$K115))</f>
        <v>18</v>
      </c>
      <c r="AA17" s="17">
        <f t="shared" si="8"/>
        <v>6.6666666666666666E-2</v>
      </c>
    </row>
    <row r="18" spans="1:27" x14ac:dyDescent="0.35">
      <c r="A18" s="5">
        <v>17</v>
      </c>
      <c r="B18" s="23" t="s">
        <v>45</v>
      </c>
      <c r="C18" s="24">
        <v>45953</v>
      </c>
      <c r="D18" s="23" t="s">
        <v>46</v>
      </c>
      <c r="E18" s="23">
        <v>2</v>
      </c>
      <c r="F18" s="25">
        <v>0.49444444444444446</v>
      </c>
      <c r="G18" s="26">
        <f t="shared" si="0"/>
        <v>0.47916666666666663</v>
      </c>
      <c r="H18" s="23" t="s">
        <v>52</v>
      </c>
      <c r="I18" s="23" t="s">
        <v>30</v>
      </c>
      <c r="J18" s="3">
        <f>VLOOKUP(E18,Hoja1!E:F,2,FALSE)</f>
        <v>90</v>
      </c>
      <c r="K18" s="22">
        <f>VLOOKUP(I18,Hoja1!A:C,3,FALSE)</f>
        <v>9</v>
      </c>
      <c r="L18" s="9">
        <f t="shared" si="6"/>
        <v>0.1</v>
      </c>
      <c r="O18" s="6"/>
      <c r="R18" s="18"/>
      <c r="S18" s="19"/>
      <c r="T18" s="19"/>
      <c r="X18" s="3"/>
      <c r="Y18" s="16"/>
      <c r="Z18" s="16"/>
      <c r="AA18" s="17"/>
    </row>
    <row r="19" spans="1:27" x14ac:dyDescent="0.35">
      <c r="A19" s="7">
        <v>18</v>
      </c>
      <c r="B19" s="3" t="s">
        <v>45</v>
      </c>
      <c r="C19" s="4">
        <v>45953</v>
      </c>
      <c r="D19" s="3" t="s">
        <v>46</v>
      </c>
      <c r="E19" s="3">
        <v>2</v>
      </c>
      <c r="F19" s="21">
        <v>0.50624999999999998</v>
      </c>
      <c r="G19" s="2">
        <f t="shared" si="0"/>
        <v>0.5</v>
      </c>
      <c r="H19" s="3" t="s">
        <v>50</v>
      </c>
      <c r="I19" s="3" t="s">
        <v>30</v>
      </c>
      <c r="J19" s="3">
        <f>VLOOKUP(E19,Hoja1!E:F,2,FALSE)</f>
        <v>90</v>
      </c>
      <c r="K19" s="22">
        <f>VLOOKUP(I19,Hoja1!A:C,3,FALSE)</f>
        <v>9</v>
      </c>
      <c r="L19" s="9">
        <f t="shared" si="6"/>
        <v>0.1</v>
      </c>
      <c r="O19" s="6"/>
      <c r="R19" s="18"/>
      <c r="S19" s="19"/>
      <c r="T19" s="19"/>
    </row>
    <row r="20" spans="1:27" x14ac:dyDescent="0.35">
      <c r="A20" s="7">
        <v>19</v>
      </c>
      <c r="B20" s="3" t="s">
        <v>45</v>
      </c>
      <c r="C20" s="4">
        <v>45953</v>
      </c>
      <c r="D20" s="3" t="s">
        <v>46</v>
      </c>
      <c r="E20" s="23">
        <v>2</v>
      </c>
      <c r="F20" s="21">
        <v>0.50763888888888886</v>
      </c>
      <c r="G20" s="26">
        <f t="shared" si="0"/>
        <v>0.5</v>
      </c>
      <c r="H20" s="3" t="s">
        <v>49</v>
      </c>
      <c r="I20" s="3" t="s">
        <v>30</v>
      </c>
      <c r="J20" s="3">
        <f>VLOOKUP(E20,Hoja1!E:F,2,FALSE)</f>
        <v>90</v>
      </c>
      <c r="K20" s="22">
        <f>VLOOKUP(I20,Hoja1!A:C,3,FALSE)</f>
        <v>9</v>
      </c>
      <c r="L20" s="9">
        <f t="shared" si="6"/>
        <v>0.1</v>
      </c>
    </row>
    <row r="21" spans="1:27" x14ac:dyDescent="0.35">
      <c r="A21" s="7">
        <v>20</v>
      </c>
      <c r="B21" s="3" t="s">
        <v>45</v>
      </c>
      <c r="C21" s="4">
        <v>45953</v>
      </c>
      <c r="D21" s="3" t="s">
        <v>46</v>
      </c>
      <c r="E21" s="3">
        <v>2</v>
      </c>
      <c r="F21" s="21">
        <v>0.52083333333333337</v>
      </c>
      <c r="G21" s="2">
        <f t="shared" si="0"/>
        <v>0.52083333333333326</v>
      </c>
      <c r="H21" s="3" t="s">
        <v>47</v>
      </c>
      <c r="I21" s="3" t="s">
        <v>30</v>
      </c>
      <c r="J21" s="3">
        <f>VLOOKUP(E21,Hoja1!E:F,2,FALSE)</f>
        <v>90</v>
      </c>
      <c r="K21" s="22">
        <f>VLOOKUP(I21,Hoja1!A:C,3,FALSE)</f>
        <v>9</v>
      </c>
      <c r="L21" s="9">
        <f t="shared" si="6"/>
        <v>0.1</v>
      </c>
      <c r="R21"/>
      <c r="S21"/>
    </row>
    <row r="22" spans="1:27" x14ac:dyDescent="0.35">
      <c r="A22" s="7">
        <v>21</v>
      </c>
      <c r="B22" s="3" t="s">
        <v>45</v>
      </c>
      <c r="C22" s="4">
        <v>45953</v>
      </c>
      <c r="D22" s="3" t="s">
        <v>46</v>
      </c>
      <c r="E22" s="23">
        <v>2</v>
      </c>
      <c r="F22" s="21">
        <v>0.53888888888888886</v>
      </c>
      <c r="G22" s="26">
        <f t="shared" si="0"/>
        <v>0.52083333333333326</v>
      </c>
      <c r="H22" s="3" t="s">
        <v>48</v>
      </c>
      <c r="I22" s="3" t="s">
        <v>30</v>
      </c>
      <c r="J22" s="3">
        <f>VLOOKUP(E22,Hoja1!E:F,2,FALSE)</f>
        <v>90</v>
      </c>
      <c r="K22" s="22">
        <f>VLOOKUP(I22,Hoja1!A:C,3,FALSE)</f>
        <v>9</v>
      </c>
      <c r="L22" s="9">
        <f t="shared" ref="L22:L39" si="9">K22/J22</f>
        <v>0.1</v>
      </c>
      <c r="R22"/>
      <c r="S22"/>
    </row>
    <row r="23" spans="1:27" x14ac:dyDescent="0.35">
      <c r="A23" s="7">
        <v>22</v>
      </c>
      <c r="B23" s="3" t="s">
        <v>45</v>
      </c>
      <c r="C23" s="4">
        <v>45953</v>
      </c>
      <c r="D23" s="3" t="s">
        <v>46</v>
      </c>
      <c r="E23" s="3">
        <v>2</v>
      </c>
      <c r="F23" s="21">
        <v>0.54583333333333328</v>
      </c>
      <c r="G23" s="2">
        <f t="shared" si="0"/>
        <v>0.54166666666666663</v>
      </c>
      <c r="H23" s="3" t="s">
        <v>52</v>
      </c>
      <c r="I23" s="3" t="s">
        <v>30</v>
      </c>
      <c r="J23" s="3">
        <f>VLOOKUP(E23,Hoja1!E:F,2,FALSE)</f>
        <v>90</v>
      </c>
      <c r="K23" s="22">
        <f>VLOOKUP(I23,Hoja1!A:C,3,FALSE)</f>
        <v>9</v>
      </c>
      <c r="L23" s="9">
        <f t="shared" si="9"/>
        <v>0.1</v>
      </c>
      <c r="R23"/>
      <c r="S23"/>
    </row>
    <row r="24" spans="1:27" x14ac:dyDescent="0.35">
      <c r="A24" s="7">
        <v>23</v>
      </c>
      <c r="B24" s="3" t="s">
        <v>45</v>
      </c>
      <c r="C24" s="4">
        <v>45953</v>
      </c>
      <c r="D24" s="3" t="s">
        <v>46</v>
      </c>
      <c r="E24" s="23">
        <v>2</v>
      </c>
      <c r="F24" s="21">
        <v>0.55277777777777781</v>
      </c>
      <c r="G24" s="26">
        <f t="shared" si="0"/>
        <v>0.54166666666666663</v>
      </c>
      <c r="H24" s="3" t="s">
        <v>51</v>
      </c>
      <c r="I24" s="3" t="s">
        <v>30</v>
      </c>
      <c r="J24" s="3">
        <f>VLOOKUP(E24,Hoja1!E:F,2,FALSE)</f>
        <v>90</v>
      </c>
      <c r="K24" s="22">
        <f>VLOOKUP(I24,Hoja1!A:C,3,FALSE)</f>
        <v>9</v>
      </c>
      <c r="L24" s="9">
        <f t="shared" si="9"/>
        <v>0.1</v>
      </c>
      <c r="R24"/>
      <c r="S24"/>
    </row>
    <row r="25" spans="1:27" x14ac:dyDescent="0.35">
      <c r="A25" s="7">
        <v>24</v>
      </c>
      <c r="B25" s="3" t="s">
        <v>45</v>
      </c>
      <c r="C25" s="4">
        <v>45953</v>
      </c>
      <c r="D25" s="3" t="s">
        <v>46</v>
      </c>
      <c r="E25" s="3">
        <v>2</v>
      </c>
      <c r="F25" s="21">
        <v>0.56944444444444442</v>
      </c>
      <c r="G25" s="2">
        <f t="shared" si="0"/>
        <v>0.5625</v>
      </c>
      <c r="H25" s="3" t="s">
        <v>50</v>
      </c>
      <c r="I25" s="3" t="s">
        <v>30</v>
      </c>
      <c r="J25" s="3">
        <f>VLOOKUP(E25,Hoja1!E:F,2,FALSE)</f>
        <v>90</v>
      </c>
      <c r="K25" s="22">
        <f>VLOOKUP(I25,Hoja1!A:C,3,FALSE)</f>
        <v>9</v>
      </c>
      <c r="L25" s="9">
        <f t="shared" si="9"/>
        <v>0.1</v>
      </c>
      <c r="R25"/>
      <c r="S25"/>
    </row>
    <row r="26" spans="1:27" x14ac:dyDescent="0.35">
      <c r="A26" s="7">
        <v>25</v>
      </c>
      <c r="B26" s="3" t="s">
        <v>45</v>
      </c>
      <c r="C26" s="4">
        <v>45953</v>
      </c>
      <c r="D26" s="3" t="s">
        <v>46</v>
      </c>
      <c r="E26" s="23">
        <v>2</v>
      </c>
      <c r="F26" s="21">
        <v>0.57152777777777775</v>
      </c>
      <c r="G26" s="26">
        <f t="shared" si="0"/>
        <v>0.5625</v>
      </c>
      <c r="H26" s="3" t="s">
        <v>49</v>
      </c>
      <c r="I26" s="3" t="s">
        <v>30</v>
      </c>
      <c r="J26" s="3">
        <f>VLOOKUP(E26,Hoja1!E:F,2,FALSE)</f>
        <v>90</v>
      </c>
      <c r="K26" s="22">
        <f>VLOOKUP(I26,Hoja1!A:C,3,FALSE)</f>
        <v>9</v>
      </c>
      <c r="L26" s="9">
        <f t="shared" si="9"/>
        <v>0.1</v>
      </c>
      <c r="P26"/>
      <c r="Q26"/>
      <c r="R26"/>
      <c r="S26"/>
    </row>
    <row r="27" spans="1:27" x14ac:dyDescent="0.35">
      <c r="A27" s="7">
        <v>26</v>
      </c>
      <c r="B27" s="3" t="s">
        <v>45</v>
      </c>
      <c r="C27" s="4">
        <v>45953</v>
      </c>
      <c r="D27" s="3" t="s">
        <v>46</v>
      </c>
      <c r="E27" s="3">
        <v>2</v>
      </c>
      <c r="F27" s="21">
        <v>0.58888888888888891</v>
      </c>
      <c r="G27" s="2">
        <f t="shared" si="0"/>
        <v>0.58333333333333326</v>
      </c>
      <c r="H27" s="3" t="s">
        <v>48</v>
      </c>
      <c r="I27" s="3" t="s">
        <v>30</v>
      </c>
      <c r="J27" s="3">
        <f>VLOOKUP(E27,Hoja1!E:F,2,FALSE)</f>
        <v>90</v>
      </c>
      <c r="K27" s="22">
        <f>VLOOKUP(I27,Hoja1!A:C,3,FALSE)</f>
        <v>9</v>
      </c>
      <c r="L27" s="9">
        <f t="shared" si="9"/>
        <v>0.1</v>
      </c>
      <c r="P27"/>
      <c r="Q27"/>
      <c r="R27"/>
      <c r="S27"/>
    </row>
    <row r="28" spans="1:27" x14ac:dyDescent="0.35">
      <c r="A28" s="7">
        <v>27</v>
      </c>
      <c r="B28" s="3" t="s">
        <v>45</v>
      </c>
      <c r="C28" s="4">
        <v>45953</v>
      </c>
      <c r="D28" s="3" t="s">
        <v>46</v>
      </c>
      <c r="E28" s="23">
        <v>2</v>
      </c>
      <c r="F28" s="21">
        <v>0.59791666666666665</v>
      </c>
      <c r="G28" s="26">
        <f t="shared" si="0"/>
        <v>0.58333333333333326</v>
      </c>
      <c r="H28" s="3" t="s">
        <v>52</v>
      </c>
      <c r="I28" s="3" t="s">
        <v>30</v>
      </c>
      <c r="J28" s="3">
        <f>VLOOKUP(E28,Hoja1!E:F,2,FALSE)</f>
        <v>90</v>
      </c>
      <c r="K28" s="22">
        <f>VLOOKUP(I28,Hoja1!A:C,3,FALSE)</f>
        <v>9</v>
      </c>
      <c r="L28" s="9">
        <f t="shared" si="9"/>
        <v>0.1</v>
      </c>
      <c r="R28"/>
      <c r="S28"/>
    </row>
    <row r="29" spans="1:27" x14ac:dyDescent="0.35">
      <c r="A29" s="7">
        <v>28</v>
      </c>
      <c r="B29" s="3" t="s">
        <v>45</v>
      </c>
      <c r="C29" s="4">
        <v>45953</v>
      </c>
      <c r="D29" s="3" t="s">
        <v>46</v>
      </c>
      <c r="E29" s="3">
        <v>2</v>
      </c>
      <c r="F29" s="21">
        <v>0.60902777777777772</v>
      </c>
      <c r="G29" s="2">
        <f t="shared" si="0"/>
        <v>0.60416666666666663</v>
      </c>
      <c r="H29" s="3" t="s">
        <v>53</v>
      </c>
      <c r="I29" s="3" t="s">
        <v>30</v>
      </c>
      <c r="J29" s="3">
        <f>VLOOKUP(E29,Hoja1!E:F,2,FALSE)</f>
        <v>90</v>
      </c>
      <c r="K29" s="22">
        <f>VLOOKUP(I29,Hoja1!A:C,3,FALSE)</f>
        <v>9</v>
      </c>
      <c r="L29" s="9">
        <f t="shared" si="9"/>
        <v>0.1</v>
      </c>
      <c r="R29"/>
      <c r="S29"/>
    </row>
    <row r="30" spans="1:27" x14ac:dyDescent="0.35">
      <c r="A30" s="7">
        <v>29</v>
      </c>
      <c r="B30" s="3" t="s">
        <v>45</v>
      </c>
      <c r="C30" s="4">
        <v>45953</v>
      </c>
      <c r="D30" s="3" t="s">
        <v>46</v>
      </c>
      <c r="E30" s="23">
        <v>2</v>
      </c>
      <c r="F30" s="21">
        <v>0.61736111111111114</v>
      </c>
      <c r="G30" s="26">
        <f t="shared" si="0"/>
        <v>0.60416666666666663</v>
      </c>
      <c r="H30" s="3" t="s">
        <v>51</v>
      </c>
      <c r="I30" s="3" t="s">
        <v>30</v>
      </c>
      <c r="J30" s="3">
        <f>VLOOKUP(E30,Hoja1!E:F,2,FALSE)</f>
        <v>90</v>
      </c>
      <c r="K30" s="22">
        <f>VLOOKUP(I30,Hoja1!A:C,3,FALSE)</f>
        <v>9</v>
      </c>
      <c r="L30" s="9">
        <f t="shared" si="9"/>
        <v>0.1</v>
      </c>
    </row>
    <row r="31" spans="1:27" x14ac:dyDescent="0.35">
      <c r="A31" s="7">
        <v>30</v>
      </c>
      <c r="B31" s="3" t="s">
        <v>45</v>
      </c>
      <c r="C31" s="4">
        <v>45953</v>
      </c>
      <c r="D31" s="3" t="s">
        <v>46</v>
      </c>
      <c r="E31" s="3">
        <v>2</v>
      </c>
      <c r="F31" s="21">
        <v>0.62777777777777777</v>
      </c>
      <c r="G31" s="2">
        <f t="shared" si="0"/>
        <v>0.625</v>
      </c>
      <c r="H31" s="3" t="s">
        <v>50</v>
      </c>
      <c r="I31" s="3" t="s">
        <v>30</v>
      </c>
      <c r="J31" s="3">
        <f>VLOOKUP(E31,Hoja1!E:F,2,FALSE)</f>
        <v>90</v>
      </c>
      <c r="K31" s="22">
        <f>VLOOKUP(I31,Hoja1!A:C,3,FALSE)</f>
        <v>9</v>
      </c>
      <c r="L31" s="9">
        <f t="shared" si="9"/>
        <v>0.1</v>
      </c>
    </row>
    <row r="32" spans="1:27" x14ac:dyDescent="0.35">
      <c r="A32" s="7">
        <v>31</v>
      </c>
      <c r="B32" s="3" t="s">
        <v>45</v>
      </c>
      <c r="C32" s="4">
        <v>45953</v>
      </c>
      <c r="D32" s="3" t="s">
        <v>46</v>
      </c>
      <c r="E32" s="23">
        <v>2</v>
      </c>
      <c r="F32" s="21">
        <v>0.62847222222222221</v>
      </c>
      <c r="G32" s="26">
        <f t="shared" si="0"/>
        <v>0.625</v>
      </c>
      <c r="H32" s="3" t="s">
        <v>49</v>
      </c>
      <c r="I32" s="3" t="s">
        <v>30</v>
      </c>
      <c r="J32" s="3">
        <f>VLOOKUP(E32,Hoja1!E:F,2,FALSE)</f>
        <v>90</v>
      </c>
      <c r="K32" s="22">
        <f>VLOOKUP(I32,Hoja1!A:C,3,FALSE)</f>
        <v>9</v>
      </c>
      <c r="L32" s="9">
        <f t="shared" si="9"/>
        <v>0.1</v>
      </c>
    </row>
    <row r="33" spans="1:15" x14ac:dyDescent="0.35">
      <c r="A33" s="7">
        <v>32</v>
      </c>
      <c r="B33" s="3" t="s">
        <v>45</v>
      </c>
      <c r="C33" s="4">
        <v>45953</v>
      </c>
      <c r="D33" s="3" t="s">
        <v>46</v>
      </c>
      <c r="E33" s="3">
        <v>2</v>
      </c>
      <c r="F33" s="21">
        <v>0.6381944444444444</v>
      </c>
      <c r="G33" s="2">
        <f t="shared" si="0"/>
        <v>0.625</v>
      </c>
      <c r="H33" s="3" t="s">
        <v>48</v>
      </c>
      <c r="I33" s="3" t="s">
        <v>30</v>
      </c>
      <c r="J33" s="3">
        <f>VLOOKUP(E33,Hoja1!E:F,2,FALSE)</f>
        <v>90</v>
      </c>
      <c r="K33" s="22">
        <f>VLOOKUP(I33,Hoja1!A:C,3,FALSE)</f>
        <v>9</v>
      </c>
      <c r="L33" s="9">
        <f t="shared" si="9"/>
        <v>0.1</v>
      </c>
    </row>
    <row r="34" spans="1:15" x14ac:dyDescent="0.35">
      <c r="A34" s="7">
        <v>33</v>
      </c>
      <c r="B34" s="7" t="s">
        <v>45</v>
      </c>
      <c r="C34" s="4">
        <v>45953</v>
      </c>
      <c r="D34" s="7" t="s">
        <v>46</v>
      </c>
      <c r="E34" s="23">
        <v>2</v>
      </c>
      <c r="F34" s="21">
        <v>0.65208333333333335</v>
      </c>
      <c r="G34" s="26">
        <f t="shared" si="0"/>
        <v>0.64583333333333326</v>
      </c>
      <c r="H34" s="7" t="s">
        <v>52</v>
      </c>
      <c r="I34" s="7" t="s">
        <v>30</v>
      </c>
      <c r="J34" s="3">
        <f>VLOOKUP(E34,Hoja1!E:F,2,FALSE)</f>
        <v>90</v>
      </c>
      <c r="K34" s="22">
        <f>VLOOKUP(I34,Hoja1!A:C,3,FALSE)</f>
        <v>9</v>
      </c>
      <c r="L34" s="9">
        <f t="shared" si="9"/>
        <v>0.1</v>
      </c>
      <c r="N34" s="6"/>
      <c r="O34" s="6"/>
    </row>
    <row r="35" spans="1:15" x14ac:dyDescent="0.35">
      <c r="A35" s="7">
        <v>34</v>
      </c>
      <c r="B35" s="7" t="s">
        <v>45</v>
      </c>
      <c r="C35" s="4">
        <v>45953</v>
      </c>
      <c r="D35" s="7" t="s">
        <v>46</v>
      </c>
      <c r="E35" s="3">
        <v>2</v>
      </c>
      <c r="F35" s="21">
        <v>0.6645833333333333</v>
      </c>
      <c r="G35" s="2">
        <f t="shared" si="0"/>
        <v>0.64583333333333326</v>
      </c>
      <c r="H35" s="7" t="s">
        <v>53</v>
      </c>
      <c r="I35" s="7">
        <v>0</v>
      </c>
      <c r="J35" s="3">
        <f>VLOOKUP(E35,Hoja1!E:F,2,FALSE)</f>
        <v>90</v>
      </c>
      <c r="K35" s="22">
        <f>VLOOKUP(I35,Hoja1!A:C,3,FALSE)</f>
        <v>0</v>
      </c>
      <c r="L35" s="9">
        <f t="shared" si="9"/>
        <v>0</v>
      </c>
      <c r="N35" s="6"/>
      <c r="O35" s="6"/>
    </row>
    <row r="36" spans="1:15" x14ac:dyDescent="0.35">
      <c r="A36" s="7">
        <v>35</v>
      </c>
      <c r="B36" s="7" t="s">
        <v>45</v>
      </c>
      <c r="C36" s="4">
        <v>45953</v>
      </c>
      <c r="D36" s="7" t="s">
        <v>46</v>
      </c>
      <c r="E36" s="23">
        <v>2</v>
      </c>
      <c r="F36" s="21">
        <v>0.66874999999999996</v>
      </c>
      <c r="G36" s="26">
        <f t="shared" si="0"/>
        <v>0.66666666666666663</v>
      </c>
      <c r="H36" s="7" t="s">
        <v>51</v>
      </c>
      <c r="I36" s="7" t="s">
        <v>30</v>
      </c>
      <c r="J36" s="3">
        <f>VLOOKUP(E36,Hoja1!E:F,2,FALSE)</f>
        <v>90</v>
      </c>
      <c r="K36" s="22">
        <f>VLOOKUP(I36,Hoja1!A:C,3,FALSE)</f>
        <v>9</v>
      </c>
      <c r="L36" s="9">
        <f t="shared" si="9"/>
        <v>0.1</v>
      </c>
      <c r="N36" s="6"/>
      <c r="O36" s="6"/>
    </row>
    <row r="37" spans="1:15" x14ac:dyDescent="0.35">
      <c r="A37" s="7">
        <v>36</v>
      </c>
      <c r="B37" s="7" t="s">
        <v>45</v>
      </c>
      <c r="C37" s="4">
        <v>45953</v>
      </c>
      <c r="D37" s="7" t="s">
        <v>46</v>
      </c>
      <c r="E37" s="3">
        <v>2</v>
      </c>
      <c r="F37" s="21">
        <v>0.68680555555555556</v>
      </c>
      <c r="G37" s="2">
        <f t="shared" si="0"/>
        <v>0.66666666666666663</v>
      </c>
      <c r="H37" s="7" t="s">
        <v>50</v>
      </c>
      <c r="I37" s="7" t="s">
        <v>30</v>
      </c>
      <c r="J37" s="3">
        <f>VLOOKUP(E37,Hoja1!E:F,2,FALSE)</f>
        <v>90</v>
      </c>
      <c r="K37" s="22">
        <f>VLOOKUP(I37,Hoja1!A:C,3,FALSE)</f>
        <v>9</v>
      </c>
      <c r="L37" s="9">
        <f t="shared" si="9"/>
        <v>0.1</v>
      </c>
      <c r="N37" s="6"/>
      <c r="O37" s="6"/>
    </row>
    <row r="38" spans="1:15" x14ac:dyDescent="0.35">
      <c r="A38" s="7">
        <v>37</v>
      </c>
      <c r="B38" s="7" t="s">
        <v>45</v>
      </c>
      <c r="C38" s="4">
        <v>45953</v>
      </c>
      <c r="D38" s="7" t="s">
        <v>46</v>
      </c>
      <c r="E38" s="23">
        <v>2</v>
      </c>
      <c r="F38" s="21">
        <v>0.6875</v>
      </c>
      <c r="G38" s="26">
        <f t="shared" si="0"/>
        <v>0.6875</v>
      </c>
      <c r="H38" s="7" t="s">
        <v>49</v>
      </c>
      <c r="I38" s="7">
        <v>0</v>
      </c>
      <c r="J38" s="3">
        <f>VLOOKUP(E38,Hoja1!E:F,2,FALSE)</f>
        <v>90</v>
      </c>
      <c r="K38" s="22">
        <f>VLOOKUP(I38,Hoja1!A:C,3,FALSE)</f>
        <v>0</v>
      </c>
      <c r="L38" s="9">
        <f t="shared" si="9"/>
        <v>0</v>
      </c>
      <c r="N38" s="6"/>
      <c r="O38" s="6"/>
    </row>
    <row r="39" spans="1:15" x14ac:dyDescent="0.35">
      <c r="L39" s="9">
        <v>0.85</v>
      </c>
      <c r="N39" s="6"/>
      <c r="O39" s="6"/>
    </row>
    <row r="40" spans="1:15" x14ac:dyDescent="0.35">
      <c r="N40" s="6"/>
      <c r="O40" s="6"/>
    </row>
    <row r="41" spans="1:15" x14ac:dyDescent="0.35">
      <c r="N41" s="6"/>
      <c r="O41" s="6"/>
    </row>
    <row r="42" spans="1:15" x14ac:dyDescent="0.35">
      <c r="N42" s="6"/>
      <c r="O42" s="6"/>
    </row>
    <row r="43" spans="1:15" x14ac:dyDescent="0.35">
      <c r="N43" s="6"/>
      <c r="O43" s="6"/>
    </row>
    <row r="44" spans="1:15" x14ac:dyDescent="0.35">
      <c r="N44" s="6"/>
      <c r="O44" s="6"/>
    </row>
    <row r="45" spans="1:15" x14ac:dyDescent="0.35">
      <c r="N45" s="6"/>
      <c r="O45" s="6"/>
    </row>
    <row r="46" spans="1:15" x14ac:dyDescent="0.35">
      <c r="N46" s="6"/>
      <c r="O46" s="6"/>
    </row>
    <row r="47" spans="1:15" x14ac:dyDescent="0.35">
      <c r="N47" s="6"/>
      <c r="O47" s="6"/>
    </row>
    <row r="48" spans="1:15" x14ac:dyDescent="0.35">
      <c r="N48" s="6"/>
      <c r="O48" s="6"/>
    </row>
    <row r="49" spans="14:15" x14ac:dyDescent="0.35">
      <c r="N49" s="6"/>
      <c r="O49" s="6"/>
    </row>
    <row r="50" spans="14:15" x14ac:dyDescent="0.35">
      <c r="N50" s="6"/>
      <c r="O50" s="6"/>
    </row>
    <row r="51" spans="14:15" x14ac:dyDescent="0.35">
      <c r="N51" s="6"/>
      <c r="O51" s="6"/>
    </row>
  </sheetData>
  <phoneticPr fontId="5" type="noConversion"/>
  <conditionalFormatting sqref="L2:L39">
    <cfRule type="expression" dxfId="0" priority="3">
      <formula>"&gt;85%"</formula>
    </cfRule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6:O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28B24-3BC2-4C26-97A7-84451F382B51}">
  <dimension ref="A1:U17"/>
  <sheetViews>
    <sheetView zoomScale="85" zoomScaleNormal="85" workbookViewId="0">
      <selection activeCell="N1" sqref="N1"/>
    </sheetView>
  </sheetViews>
  <sheetFormatPr baseColWidth="10" defaultColWidth="11.453125" defaultRowHeight="14.5" x14ac:dyDescent="0.35"/>
  <cols>
    <col min="1" max="1" width="11.453125" style="5"/>
    <col min="2" max="2" width="11.453125" style="6"/>
    <col min="3" max="3" width="10.81640625" style="6"/>
    <col min="5" max="5" width="11.453125" style="6"/>
    <col min="6" max="6" width="13.7265625" style="6" bestFit="1" customWidth="1"/>
    <col min="14" max="14" width="12.54296875" bestFit="1" customWidth="1"/>
    <col min="18" max="18" width="11.81640625" bestFit="1" customWidth="1"/>
  </cols>
  <sheetData>
    <row r="1" spans="1:21" x14ac:dyDescent="0.35">
      <c r="A1" s="7" t="s">
        <v>25</v>
      </c>
      <c r="B1" s="3" t="s">
        <v>26</v>
      </c>
      <c r="C1" s="6" t="s">
        <v>27</v>
      </c>
      <c r="E1" s="3" t="s">
        <v>28</v>
      </c>
      <c r="F1" s="3" t="s">
        <v>8</v>
      </c>
      <c r="J1" s="11" t="s">
        <v>11</v>
      </c>
      <c r="K1" s="11" t="s">
        <v>12</v>
      </c>
      <c r="L1" s="11" t="s">
        <v>13</v>
      </c>
      <c r="M1" s="11" t="s">
        <v>14</v>
      </c>
      <c r="N1" s="12">
        <v>1</v>
      </c>
      <c r="O1" s="11" t="s">
        <v>15</v>
      </c>
      <c r="P1" s="11" t="s">
        <v>16</v>
      </c>
    </row>
    <row r="2" spans="1:21" x14ac:dyDescent="0.35">
      <c r="A2" s="7">
        <v>0</v>
      </c>
      <c r="B2" s="3">
        <v>0</v>
      </c>
      <c r="C2" s="6">
        <f>D2*90</f>
        <v>0</v>
      </c>
      <c r="D2" s="13">
        <f>B2/150</f>
        <v>0</v>
      </c>
      <c r="E2" s="3">
        <v>1</v>
      </c>
      <c r="F2" s="3">
        <v>150</v>
      </c>
      <c r="J2" s="3" t="s">
        <v>29</v>
      </c>
      <c r="K2" s="3">
        <v>270</v>
      </c>
      <c r="L2" s="3">
        <v>180</v>
      </c>
      <c r="M2" s="14">
        <v>120</v>
      </c>
      <c r="N2" s="9">
        <v>1</v>
      </c>
      <c r="O2" s="10">
        <v>0.85</v>
      </c>
      <c r="P2" s="10">
        <v>0.66666666666666663</v>
      </c>
    </row>
    <row r="3" spans="1:21" x14ac:dyDescent="0.35">
      <c r="A3" s="7" t="s">
        <v>30</v>
      </c>
      <c r="B3" s="3">
        <v>15</v>
      </c>
      <c r="C3" s="6">
        <f t="shared" ref="C3:C11" si="0">D3*90</f>
        <v>9</v>
      </c>
      <c r="D3" s="13">
        <f t="shared" ref="D3:D11" si="1">B3/150</f>
        <v>0.1</v>
      </c>
      <c r="E3" s="3">
        <v>2</v>
      </c>
      <c r="F3" s="3">
        <v>90</v>
      </c>
      <c r="J3" s="3" t="s">
        <v>31</v>
      </c>
      <c r="K3" s="3">
        <v>180</v>
      </c>
      <c r="L3" s="3">
        <v>180</v>
      </c>
      <c r="M3" s="14">
        <v>81</v>
      </c>
      <c r="N3" s="9">
        <v>1</v>
      </c>
      <c r="O3" s="10">
        <v>0.85</v>
      </c>
      <c r="P3" s="10">
        <v>0.45</v>
      </c>
    </row>
    <row r="4" spans="1:21" x14ac:dyDescent="0.35">
      <c r="A4" s="7" t="s">
        <v>32</v>
      </c>
      <c r="B4" s="3">
        <v>33</v>
      </c>
      <c r="C4" s="6">
        <f t="shared" si="0"/>
        <v>19.8</v>
      </c>
      <c r="D4" s="13">
        <f t="shared" si="1"/>
        <v>0.22</v>
      </c>
      <c r="E4" s="3">
        <v>3</v>
      </c>
      <c r="F4" s="3">
        <v>50</v>
      </c>
      <c r="J4" s="3" t="s">
        <v>33</v>
      </c>
      <c r="K4" s="3">
        <v>270</v>
      </c>
      <c r="L4" s="3">
        <v>270</v>
      </c>
      <c r="M4" s="3">
        <v>100.8</v>
      </c>
      <c r="N4" s="9">
        <v>1</v>
      </c>
      <c r="O4" s="10">
        <v>0.85</v>
      </c>
      <c r="P4" s="10">
        <v>0.37333333333333335</v>
      </c>
    </row>
    <row r="5" spans="1:21" x14ac:dyDescent="0.35">
      <c r="A5" s="7">
        <v>2</v>
      </c>
      <c r="B5" s="3">
        <v>45</v>
      </c>
      <c r="C5" s="6">
        <f t="shared" si="0"/>
        <v>27</v>
      </c>
      <c r="D5" s="13">
        <f t="shared" si="1"/>
        <v>0.3</v>
      </c>
      <c r="E5" s="3">
        <v>4</v>
      </c>
      <c r="F5" s="3">
        <v>77</v>
      </c>
      <c r="J5" s="3" t="s">
        <v>34</v>
      </c>
      <c r="K5" s="3">
        <v>180</v>
      </c>
      <c r="L5" s="3">
        <v>270</v>
      </c>
      <c r="M5" s="3">
        <v>186</v>
      </c>
      <c r="N5" s="9">
        <v>1</v>
      </c>
      <c r="O5" s="10">
        <v>0.85</v>
      </c>
      <c r="P5" s="10">
        <v>0.68888888888888888</v>
      </c>
    </row>
    <row r="6" spans="1:21" x14ac:dyDescent="0.35">
      <c r="A6" s="7">
        <v>3</v>
      </c>
      <c r="B6" s="3">
        <v>90</v>
      </c>
      <c r="C6" s="6">
        <f t="shared" si="0"/>
        <v>54</v>
      </c>
      <c r="D6" s="13">
        <f t="shared" si="1"/>
        <v>0.6</v>
      </c>
      <c r="E6" s="3">
        <v>5</v>
      </c>
      <c r="F6" s="3">
        <v>77</v>
      </c>
      <c r="J6" s="3" t="s">
        <v>35</v>
      </c>
      <c r="K6" s="3">
        <v>180</v>
      </c>
      <c r="L6" s="3">
        <v>180</v>
      </c>
      <c r="M6" s="3">
        <v>63</v>
      </c>
      <c r="N6" s="9">
        <v>1</v>
      </c>
      <c r="O6" s="10">
        <v>0.85</v>
      </c>
      <c r="P6" s="10">
        <v>0.35</v>
      </c>
    </row>
    <row r="7" spans="1:21" x14ac:dyDescent="0.35">
      <c r="A7" s="7" t="s">
        <v>36</v>
      </c>
      <c r="B7" s="3">
        <v>110</v>
      </c>
      <c r="C7" s="6">
        <f t="shared" si="0"/>
        <v>66</v>
      </c>
      <c r="D7" s="13">
        <f t="shared" si="1"/>
        <v>0.73333333333333328</v>
      </c>
      <c r="E7" s="3">
        <v>6</v>
      </c>
      <c r="F7" s="3">
        <v>90</v>
      </c>
      <c r="J7" s="3" t="s">
        <v>37</v>
      </c>
      <c r="K7" s="3">
        <v>180</v>
      </c>
      <c r="L7" s="3">
        <v>270</v>
      </c>
      <c r="M7" s="3">
        <v>48.6</v>
      </c>
      <c r="N7" s="9">
        <v>1</v>
      </c>
      <c r="O7" s="10">
        <v>0.85</v>
      </c>
      <c r="P7" s="10">
        <v>0.18</v>
      </c>
    </row>
    <row r="8" spans="1:21" x14ac:dyDescent="0.35">
      <c r="A8" s="7" t="s">
        <v>38</v>
      </c>
      <c r="B8" s="3">
        <v>110</v>
      </c>
      <c r="C8" s="6">
        <f t="shared" si="0"/>
        <v>66</v>
      </c>
      <c r="D8" s="13">
        <f t="shared" si="1"/>
        <v>0.73333333333333328</v>
      </c>
      <c r="J8" s="3" t="s">
        <v>39</v>
      </c>
      <c r="K8" s="3">
        <v>180</v>
      </c>
      <c r="L8" s="3">
        <v>180</v>
      </c>
      <c r="M8" s="3">
        <v>18</v>
      </c>
      <c r="N8" s="9">
        <v>1</v>
      </c>
      <c r="O8" s="10">
        <v>0.85</v>
      </c>
      <c r="P8" s="10">
        <v>0.1</v>
      </c>
    </row>
    <row r="9" spans="1:21" x14ac:dyDescent="0.35">
      <c r="A9" s="7" t="s">
        <v>40</v>
      </c>
      <c r="B9" s="3">
        <v>130</v>
      </c>
      <c r="C9" s="6">
        <f t="shared" si="0"/>
        <v>78</v>
      </c>
      <c r="D9" s="13">
        <f t="shared" si="1"/>
        <v>0.8666666666666667</v>
      </c>
      <c r="J9" s="3" t="s">
        <v>41</v>
      </c>
      <c r="K9" s="3">
        <v>180</v>
      </c>
      <c r="L9" s="3">
        <v>180</v>
      </c>
      <c r="M9" s="3">
        <v>18</v>
      </c>
      <c r="N9" s="9">
        <v>1</v>
      </c>
      <c r="O9" s="10">
        <v>0.85</v>
      </c>
      <c r="P9" s="10">
        <v>0.1</v>
      </c>
    </row>
    <row r="10" spans="1:21" x14ac:dyDescent="0.35">
      <c r="A10" s="7" t="s">
        <v>42</v>
      </c>
      <c r="B10" s="3">
        <v>140</v>
      </c>
      <c r="C10" s="6">
        <f t="shared" si="0"/>
        <v>84</v>
      </c>
      <c r="D10" s="13">
        <f t="shared" si="1"/>
        <v>0.93333333333333335</v>
      </c>
    </row>
    <row r="11" spans="1:21" x14ac:dyDescent="0.35">
      <c r="A11" s="7" t="s">
        <v>43</v>
      </c>
      <c r="B11" s="3">
        <v>150</v>
      </c>
      <c r="C11" s="6">
        <f t="shared" si="0"/>
        <v>90</v>
      </c>
      <c r="D11" s="13">
        <f t="shared" si="1"/>
        <v>1</v>
      </c>
    </row>
    <row r="12" spans="1:21" x14ac:dyDescent="0.35">
      <c r="M12" s="15" t="s">
        <v>11</v>
      </c>
      <c r="N12" s="15" t="s">
        <v>13</v>
      </c>
      <c r="O12" s="15" t="s">
        <v>14</v>
      </c>
      <c r="P12" s="15" t="s">
        <v>16</v>
      </c>
      <c r="R12" s="15" t="s">
        <v>11</v>
      </c>
      <c r="S12" s="15" t="s">
        <v>13</v>
      </c>
      <c r="T12" s="15" t="s">
        <v>14</v>
      </c>
      <c r="U12" s="15" t="s">
        <v>16</v>
      </c>
    </row>
    <row r="13" spans="1:21" x14ac:dyDescent="0.35">
      <c r="M13" s="16" t="s">
        <v>17</v>
      </c>
      <c r="N13" s="16">
        <v>180</v>
      </c>
      <c r="O13" s="16">
        <v>28.8</v>
      </c>
      <c r="P13" s="17">
        <v>0.16</v>
      </c>
      <c r="R13" s="16" t="s">
        <v>18</v>
      </c>
      <c r="S13" s="16">
        <v>270</v>
      </c>
      <c r="T13" s="16">
        <v>55.8</v>
      </c>
      <c r="U13" s="17">
        <v>0.21</v>
      </c>
    </row>
    <row r="14" spans="1:21" x14ac:dyDescent="0.35">
      <c r="M14" s="16" t="s">
        <v>19</v>
      </c>
      <c r="N14" s="16">
        <v>90</v>
      </c>
      <c r="O14" s="16">
        <v>27</v>
      </c>
      <c r="P14" s="17">
        <v>0.3</v>
      </c>
      <c r="R14" s="16" t="s">
        <v>20</v>
      </c>
      <c r="S14" s="16">
        <v>270</v>
      </c>
      <c r="T14" s="16">
        <v>135</v>
      </c>
      <c r="U14" s="17">
        <v>0.5</v>
      </c>
    </row>
    <row r="15" spans="1:21" x14ac:dyDescent="0.35">
      <c r="M15" s="16" t="s">
        <v>21</v>
      </c>
      <c r="N15" s="16">
        <v>180</v>
      </c>
      <c r="O15" s="16">
        <v>108</v>
      </c>
      <c r="P15" s="17">
        <v>0.6</v>
      </c>
      <c r="R15" s="16" t="s">
        <v>22</v>
      </c>
      <c r="S15" s="16">
        <v>270</v>
      </c>
      <c r="T15" s="16">
        <v>162</v>
      </c>
      <c r="U15" s="17">
        <v>0.6</v>
      </c>
    </row>
    <row r="16" spans="1:21" x14ac:dyDescent="0.35">
      <c r="M16" s="16" t="s">
        <v>23</v>
      </c>
      <c r="N16" s="16">
        <v>90</v>
      </c>
      <c r="O16" s="16">
        <v>54</v>
      </c>
      <c r="P16" s="17">
        <v>0.6</v>
      </c>
    </row>
    <row r="17" spans="13:16" x14ac:dyDescent="0.35">
      <c r="M17" s="16" t="s">
        <v>44</v>
      </c>
      <c r="N17" s="16">
        <v>270</v>
      </c>
      <c r="O17" s="16">
        <v>55.8</v>
      </c>
      <c r="P17" s="17">
        <v>0.21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O k 8 H V 1 f v X q S k A A A A 9 g A A A B I A H A B D b 2 5 m a W c v U G F j a 2 F n Z S 5 4 b W w g o h g A K K A U A A A A A A A A A A A A A A A A A A A A A A A A A A A A h Y + 9 D o I w G E V f h X S n P 8 i g 5 K M M r J C Y m B j X p l R o h G J o s b y b g 4 / k K 4 h R 1 M 3 x n n u G e + / X G 2 R T 1 w Y X N V j d m x Q x T F G g j O w r b e o U j e 4 Y r l H G Y S v k S d Q q m G V j k 8 l W K W q c O y e E e O + x X + F + q E l E K S O H s t j J R n U C f W T 9 X w 6 1 s U 4 Y q R C H / W s M j z B j G x z T G F M g C 4 R S m 6 8 Q z X u f 7 Q + E f G z d O C i u b J g X Q J Y I 5 P 2 B P w B Q S w M E F A A C A A g A O k 8 H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p P B 1 c o i k e 4 D g A A A B E A A A A T A B w A R m 9 y b X V s Y X M v U 2 V j d G l v b j E u b S C i G A A o o B Q A A A A A A A A A A A A A A A A A A A A A A A A A A A A r T k 0 u y c z P U w i G 0 I b W A F B L A Q I t A B Q A A g A I A D p P B 1 d X 7 1 6 k p A A A A P Y A A A A S A A A A A A A A A A A A A A A A A A A A A A B D b 2 5 m a W c v U G F j a 2 F n Z S 5 4 b W x Q S w E C L Q A U A A I A C A A 6 T w d X D 8 r p q 6 Q A A A D p A A A A E w A A A A A A A A A A A A A A A A D w A A A A W 0 N v b n R l b n R f V H l w Z X N d L n h t b F B L A Q I t A B Q A A g A I A D p P B 1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r E v 1 B Z L y 5 S a 3 w U R K / h Y x h A A A A A A I A A A A A A A N m A A D A A A A A E A A A A K n j L + K B 3 y Q e e p 2 l J 9 v V 6 n w A A A A A B I A A A K A A A A A Q A A A A 8 I Z U t Z t + h q a B L g T G y G 5 K / F A A A A D V E V 3 X 5 k 8 a F 2 L r y E E K p + G f / 5 5 d p 4 G A Z u + n 4 G S w M 3 O r V 4 D W L k 6 B 2 s 6 m 1 O 8 b Q t T g C F o r A e j A X n c I u u p 5 X Z j 9 I V p 6 w c H E h S l 6 H y U 6 j c s z Q v H h 2 R Q A A A D n A n B Y j 7 1 E J 0 i R Z t r 5 k R T 7 L V a s 8 Q = =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800BA3-3771-4DAE-865D-0D92DF137E3B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EDAEDB56-2D89-4041-BFE3-0BA7D90F0F89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customXml/itemProps3.xml><?xml version="1.0" encoding="utf-8"?>
<ds:datastoreItem xmlns:ds="http://schemas.openxmlformats.org/officeDocument/2006/customXml" ds:itemID="{E3006F57-65C6-45B1-8C34-4ED5C3820E4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8EA7B3D-4EF2-4BDC-9370-0AD62854BE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9520-670d-482f-8816-2d26b29eb0ad"/>
    <ds:schemaRef ds:uri="57014138-723a-4552-b1be-d16d25732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B25</vt:lpstr>
      <vt:lpstr>Hoja1</vt:lpstr>
      <vt:lpstr>'B25'!Área_de_impresión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/>
  <dcterms:created xsi:type="dcterms:W3CDTF">2023-08-07T13:34:27Z</dcterms:created>
  <dcterms:modified xsi:type="dcterms:W3CDTF">2025-11-03T23:04:30Z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